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5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,7" sheetId="6" r:id="rId6"/>
    <sheet name="8" sheetId="7" r:id="rId7"/>
    <sheet name="9" sheetId="8" r:id="rId8"/>
    <sheet name="10" sheetId="9" r:id="rId9"/>
    <sheet name="11" sheetId="10" r:id="rId10"/>
    <sheet name="12,13" sheetId="11" r:id="rId11"/>
    <sheet name="14" sheetId="12" r:id="rId12"/>
    <sheet name="15.16" sheetId="13" r:id="rId13"/>
    <sheet name="17.18" sheetId="14" r:id="rId14"/>
  </sheets>
  <definedNames>
    <definedName name="_xlnm._FilterDatabase" localSheetId="8" hidden="1">'10'!$B$6:$K$8</definedName>
    <definedName name="_xlnm._FilterDatabase" localSheetId="9" hidden="1">'11'!$B$7:$F$9</definedName>
    <definedName name="_xlnm._FilterDatabase" localSheetId="6" hidden="1">'8'!$A$7:$J$227</definedName>
    <definedName name="_xlnm._FilterDatabase" localSheetId="7" hidden="1">'9'!$A$7:$E$170</definedName>
  </definedNames>
  <calcPr fullCalcOnLoad="1" fullPrecision="0"/>
</workbook>
</file>

<file path=xl/sharedStrings.xml><?xml version="1.0" encoding="utf-8"?>
<sst xmlns="http://schemas.openxmlformats.org/spreadsheetml/2006/main" count="2329" uniqueCount="649">
  <si>
    <t>Денежные взыскания, наолагаемые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</si>
  <si>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1 16 90050 10 0000 140 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</si>
  <si>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</si>
  <si>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</si>
  <si>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</si>
  <si>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2008г.)</t>
  </si>
  <si>
    <t xml:space="preserve">1 17 05050 10 0000 180                     </t>
  </si>
  <si>
    <t>Прочие неналоговые доходы  бюджетов поселений</t>
  </si>
  <si>
    <t>2 02 02999 10 0000 151</t>
  </si>
  <si>
    <t>Прочие субсидии бюджетам поселений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</si>
  <si>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</si>
  <si>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</si>
  <si>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Пермское УФАС России</t>
  </si>
  <si>
    <t>1 16 33050 10 0000 140</t>
  </si>
  <si>
    <t>Денежные взыскания (штрафы) за нарушение бюджетного законодательства Российской Федерации о размещении заказов на поставки товаров, выполнение работ, оказание услуг для нужд поселений</t>
  </si>
  <si>
    <t>0310</t>
  </si>
  <si>
    <t>Обеспечение пожарной безопасности</t>
  </si>
  <si>
    <t>Первичные меры пожарной безопасности</t>
  </si>
  <si>
    <t>Реализация функций в области национальной экономики</t>
  </si>
  <si>
    <t>Мероприятия по землеустройству и землепользованию</t>
  </si>
  <si>
    <t>Уличное освещение</t>
  </si>
  <si>
    <t>Организация сбора и вывоза бытовых отходов и мусора</t>
  </si>
  <si>
    <t xml:space="preserve">Организация и содержание мест захоронения </t>
  </si>
  <si>
    <t>Субсидии бюджетным учреждениям на финасновое обеспечение муниципального задания</t>
  </si>
  <si>
    <t>Библиотеки</t>
  </si>
  <si>
    <t>Проведение мероприятий</t>
  </si>
  <si>
    <t>0200</t>
  </si>
  <si>
    <t>Национальная оборона</t>
  </si>
  <si>
    <t>0203</t>
  </si>
  <si>
    <t>Мобилизационная и вневойсковая оборона</t>
  </si>
  <si>
    <t>0502</t>
  </si>
  <si>
    <t>Коммунальное хозяйство</t>
  </si>
  <si>
    <t xml:space="preserve">Межбюджетные трасферты из бюджетов поселений бюджету муниципального района в соответствии с заключенными соглашениями в финансировании инвестиционных проектов </t>
  </si>
  <si>
    <t>Организация и осуществления мероприятий по гражданской обороне</t>
  </si>
  <si>
    <t>2 02 04 999 10 0000 151</t>
  </si>
  <si>
    <t>Поддержка жилищного хозяйства</t>
  </si>
  <si>
    <t>0501</t>
  </si>
  <si>
    <t>Жилищное хозяйство</t>
  </si>
  <si>
    <t>Прочие межбюджетьные трансферты, предаваемые бюджетам поселений</t>
  </si>
  <si>
    <t>Наименование главного администратора доходов бюджета поселения</t>
  </si>
  <si>
    <t>Вед</t>
  </si>
  <si>
    <t>Поддержка коммунального хозяйства</t>
  </si>
  <si>
    <t>Содержание и эксплуатация объектов коммунального комплекса</t>
  </si>
  <si>
    <t>526</t>
  </si>
  <si>
    <t>Администрация Фроловского сельского поселения</t>
  </si>
  <si>
    <t>Получение бюджетом Фроловского сельского поселения кредитов, полученных из бюджета Пермского муниципального района</t>
  </si>
  <si>
    <t>Погашение бюджетом Фроловского сельского поселения кредитов, полученного из бюджета Пермского муниципального района</t>
  </si>
  <si>
    <t>Увеличение прочих остатков денежных средств бюджета Фроловского сельского поселения</t>
  </si>
  <si>
    <t>Уменьшение прочих остатков денежных средств бюджета Фроловского сельского поселения</t>
  </si>
  <si>
    <t>Наименование главных администраторов источников внутреннего финансирования дефицита бюджета поселения</t>
  </si>
  <si>
    <t>Главные администраторы источников финансирования дефицита бюджета Фроловского сельского поселения</t>
  </si>
  <si>
    <t>Перечень главных администраторов доходов бюджета Фроловского сельского поселения</t>
  </si>
  <si>
    <t>Прочие доходы от компенсации затрат бюджетов поселений</t>
  </si>
  <si>
    <t>1 14 02052 10 0000 410</t>
  </si>
  <si>
    <t>Доходы от реализации иного имущества, находящегося в опреативном управлений учреждений, находящихся в ведений органов управления поселений (за исключением имущества муниципальных бюджетных и автономных учреждений) в части реализации 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</si>
  <si>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</si>
  <si>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 основных средств по указанному имуществу</t>
  </si>
  <si>
    <t>1 14 02052 10 0000 440</t>
  </si>
  <si>
    <t>Доходы от реализации иного имущества, находящегося в опреативном управлений учреждений, находящихся в ведений органов управления поселений (за исключением имущества муниципальных бюджетных и автономных учреждений) в части реализации  материальных запасов  по указанному имуществу</t>
  </si>
  <si>
    <t>1 14 02053 10 0000 440</t>
  </si>
  <si>
    <t>1 17 02020 10 0000 180</t>
  </si>
  <si>
    <t>2 18 05030 10 0000 180</t>
  </si>
  <si>
    <t>Доходы бюджетов поселений от возврата иными организациями остатков субсидий прошлых лет</t>
  </si>
  <si>
    <t>2 18 05010 10 0000 151</t>
  </si>
  <si>
    <t>Доходы бюджетов поселений от возврата остатвков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</si>
  <si>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субвенции и иных межбюджетных трансфертов имеющих целевое назначение, прошлых лет </t>
  </si>
  <si>
    <t>161</t>
  </si>
  <si>
    <t>Проведение открытого конкурса по отбору управляющих организации</t>
  </si>
  <si>
    <t>Содержание и обслуживание казны муниципального имущества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</si>
  <si>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</si>
  <si>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 и автономных  учреждений)  </t>
  </si>
  <si>
    <t>Исполнение обязательств в соответствии с договорами о предоставлении муниципальных гарантий</t>
  </si>
  <si>
    <t>Выполнение функции по подготовке и согласованию генеральных планов, правил землепользования и застройки сельских поселений</t>
  </si>
  <si>
    <t>Вед.</t>
  </si>
  <si>
    <t>Администрация муниципального образования Фроловское сельское поселение</t>
  </si>
  <si>
    <t>4</t>
  </si>
  <si>
    <t xml:space="preserve"> </t>
  </si>
  <si>
    <t>Перечень внутренних заимствований</t>
  </si>
  <si>
    <t>1.1.</t>
  </si>
  <si>
    <t>1.2.</t>
  </si>
  <si>
    <t>погашение основной суммы задолженности</t>
  </si>
  <si>
    <t xml:space="preserve">Итого </t>
  </si>
  <si>
    <t>2 19 05000 10 0000 151</t>
  </si>
  <si>
    <t>Прочие безвозмездные поступления в бюджет поселения</t>
  </si>
  <si>
    <t>№</t>
  </si>
  <si>
    <t>Наименование</t>
  </si>
  <si>
    <t>Проведение открытого конкурса по отбору управляющих организаций</t>
  </si>
  <si>
    <t xml:space="preserve">Выполнение передаваемых полномочий поселений на обеспечение обслуживания получателей средств бюджетов поселений </t>
  </si>
  <si>
    <t xml:space="preserve">Организация и осуществление  мероприятий по гражданской обороне </t>
  </si>
  <si>
    <t>1001</t>
  </si>
  <si>
    <t>Пенсионное обеспечение</t>
  </si>
  <si>
    <t>Пенсии за выслугу лет</t>
  </si>
  <si>
    <t>задолженность на начало финансового года</t>
  </si>
  <si>
    <t>погашение основной суммы задолженности в финансовом году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</si>
  <si>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</si>
  <si>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 (за исключение земельных участков бюджетных и автономных учреждений)</t>
  </si>
  <si>
    <t>Субвенции бюджетам поселений  на выполнение передаваемых полномочий 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</si>
  <si>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</si>
  <si>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</si>
  <si>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</si>
  <si>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 муниципальных унитарных предприятий, в том числе казенных)</t>
  </si>
  <si>
    <t xml:space="preserve">2. </t>
  </si>
  <si>
    <t>Договоры о предоставлении муниципальных гарантий муниципальныым образованием Фроловское сельское поселение</t>
  </si>
  <si>
    <t>2.1.</t>
  </si>
  <si>
    <t>Предоставление муниципальных гарантий в соответствии с заключенными договорами</t>
  </si>
  <si>
    <t xml:space="preserve">2.2. </t>
  </si>
  <si>
    <t>1 13 02995 10 0000 130</t>
  </si>
  <si>
    <t>межбюд. поселения</t>
  </si>
  <si>
    <t>505 57 00</t>
  </si>
  <si>
    <t>1</t>
  </si>
  <si>
    <t>Код бюджетной классификации Российской Федерации</t>
  </si>
  <si>
    <t>ВСЕГО ДОХОДОВ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</si>
  <si>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</si>
  <si>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</si>
  <si>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</si>
  <si>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</si>
  <si>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1 16 25010 01 0000 140</t>
  </si>
  <si>
    <t>1 16 25030 01 0000 140</t>
  </si>
  <si>
    <t>1 16 25050 01 0000 140</t>
  </si>
  <si>
    <t>1 16 08000 01 0000 140</t>
  </si>
  <si>
    <t>Код админист-ратора</t>
  </si>
  <si>
    <t>Дотации на выравнивание бюджетной обеспеченности</t>
  </si>
  <si>
    <t>Реализация функций, связанных с муниципальным управлением</t>
  </si>
  <si>
    <t>Информирование населения через средства массовой информации</t>
  </si>
  <si>
    <t>Подготовка градостроительных планов земельных участков поселений</t>
  </si>
  <si>
    <t>0300</t>
  </si>
  <si>
    <t>Итого источников финансирования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</si>
  <si>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</si>
  <si>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0503</t>
  </si>
  <si>
    <t>Благоустройство</t>
  </si>
  <si>
    <t>Озеленение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</si>
  <si>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</si>
  <si>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Членский взнос в Совет муниципальных образований</t>
  </si>
  <si>
    <t>521 06 16</t>
  </si>
  <si>
    <t>1 08 07140 01 0000 110</t>
  </si>
  <si>
    <t>Сумма         тыс. руб.</t>
  </si>
  <si>
    <t>1 05 02010 02 0000 110</t>
  </si>
  <si>
    <t>1 11 05013 00 0000 120</t>
  </si>
  <si>
    <t>1 11 05013 10 0000 120</t>
  </si>
  <si>
    <t>Доходы от продажи земельных участков, находящихся в государственной и муниципальной собственности собственности (за исключение земельных участков автономных учреждений)</t>
  </si>
  <si>
    <t>1 14 06013 10 0000 430</t>
  </si>
  <si>
    <t>1000</t>
  </si>
  <si>
    <t>Социальная политика</t>
  </si>
  <si>
    <t>1003</t>
  </si>
  <si>
    <t>Код администратора</t>
  </si>
  <si>
    <t>Код классификации источников внутреннего финансирования дефицита бюджета</t>
  </si>
  <si>
    <t>НАЛОГИ НА СОВОКУПНЫЙ ДОХОД</t>
  </si>
  <si>
    <t>1 06 00000 00 0000 000</t>
  </si>
  <si>
    <t>НАЛОГИ НА ИМУЩЕСТВО</t>
  </si>
  <si>
    <t xml:space="preserve">Код </t>
  </si>
  <si>
    <t>Наименование кода дохода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</si>
  <si>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</si>
  <si>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</si>
  <si>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</si>
  <si>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</si>
  <si>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</si>
  <si>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</si>
  <si>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</si>
  <si>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</si>
  <si>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Выполнение функций заказчика по строительству объектов</t>
  </si>
  <si>
    <t>1 11 00000 00 0000 000</t>
  </si>
  <si>
    <t>ДОХОДЫ ОТ ИСПОЛЬЗОВАНИЯ ИМУЩЕСТВА, НАХОДЯЩЕГОСЯ В ГОСУДАРСТВЕННОЙ  И МУНИЦИПАЛЬНОЙ СОБСТВЕННОСТИ</t>
  </si>
  <si>
    <t xml:space="preserve">1 11 05000 00 0000 120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</si>
  <si>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</si>
  <si>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Сумма, тыс.руб.</t>
  </si>
  <si>
    <t>0700</t>
  </si>
  <si>
    <t>Образование</t>
  </si>
  <si>
    <t>0400</t>
  </si>
  <si>
    <t>Национальная  экономика</t>
  </si>
  <si>
    <t>114 00000 00 0000 000</t>
  </si>
  <si>
    <t>2 00 00000 00 0000 000</t>
  </si>
  <si>
    <t>БЕЗВОЗМЕЗДНЫЕ  ПОСТУПЛЕНИЯ</t>
  </si>
  <si>
    <t>2 02 00000 00 0000 000</t>
  </si>
  <si>
    <t>2 02 01000 00 0000 151</t>
  </si>
  <si>
    <t>2 02 01001 00 0000 151</t>
  </si>
  <si>
    <t>Денежные взыскания (штрафы) и иные суммы, взыскиваемые с лиц, виновных в совершении преступлений и в возмещение ущерба имуществу, зачисляемые в  бюджеты муниципальных районов</t>
  </si>
  <si>
    <t xml:space="preserve">1 16 90050 05 0000 140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</si>
  <si>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</si>
  <si>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</si>
  <si>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</si>
  <si>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Денежные взыскания (штрафы) за административные правонарушения в области  государственного регулирования производства и оборота этилового спирта, алкогольной,  спиртосодержащей и табачной продукции </t>
  </si>
  <si>
    <t>доходов бюджета муниципального района</t>
  </si>
  <si>
    <t>2 02 03000 00 0000 151</t>
  </si>
  <si>
    <t>№ п/п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</si>
  <si>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</si>
  <si>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</si>
  <si>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100</t>
  </si>
  <si>
    <t>120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</si>
  <si>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</si>
  <si>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</si>
  <si>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</si>
  <si>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</si>
  <si>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800</t>
  </si>
  <si>
    <t>Иные бюджетные ассигнования</t>
  </si>
  <si>
    <t xml:space="preserve">850 </t>
  </si>
  <si>
    <t>870</t>
  </si>
  <si>
    <t>Резервные средства</t>
  </si>
  <si>
    <t>600</t>
  </si>
  <si>
    <t>630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</si>
  <si>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</si>
  <si>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</si>
  <si>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</si>
  <si>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</si>
  <si>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540</t>
  </si>
  <si>
    <t>610</t>
  </si>
  <si>
    <t>Субсидии бюджетным учреждениям</t>
  </si>
  <si>
    <t>Дворцы и дома культуры, другие учреждения культуры</t>
  </si>
  <si>
    <t xml:space="preserve">Уплата налогов, сборов и иных обязательных платежей в бюджетную систему Российской Федерации
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</si>
  <si>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</si>
  <si>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муниципальных учреждений)
</t>
  </si>
  <si>
    <t>2 02 04005 05 0000 151</t>
  </si>
  <si>
    <t xml:space="preserve">1 08 00000 00 0000 000 </t>
  </si>
  <si>
    <t>ГОСУДАРСТВЕННАЯ ПОШЛИНА</t>
  </si>
  <si>
    <t>программы</t>
  </si>
  <si>
    <t>субвенция</t>
  </si>
  <si>
    <t>главного администратора доходов</t>
  </si>
  <si>
    <t xml:space="preserve">1 16  21050 05 0000 140 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</si>
  <si>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</si>
  <si>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 xml:space="preserve"> 1 16 06000 01 0000 140        </t>
  </si>
  <si>
    <t xml:space="preserve">Межбюджетные трансферты, передаваемые бюджетам  муниципальных районов 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</t>
  </si>
  <si>
    <t>Национальная безопасность и правоохранительная деятельность</t>
  </si>
  <si>
    <t>ДОХОДЫ ОТ ПРОДАЖИ МАТЕРИАЛЬНЫХ И НЕМАТЕРИАЛЬНЫХ  АКТИВОВ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</si>
  <si>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</si>
  <si>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поселений)</t>
  </si>
  <si>
    <t>2 02 04000 00 0000 151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</si>
  <si>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</si>
  <si>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</si>
  <si>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0000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</si>
  <si>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</si>
  <si>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земельного законодательства</t>
  </si>
  <si>
    <t>1 16 25080 01 0000 140</t>
  </si>
  <si>
    <t xml:space="preserve">Денежные взыскания (штрафы) за нарушение водного  законодательства </t>
  </si>
  <si>
    <t>1.</t>
  </si>
  <si>
    <t>1 05 00000 00 0000 000</t>
  </si>
  <si>
    <t>Единый налог на вмененный доход для отдельных видов деятельности</t>
  </si>
  <si>
    <t>0800</t>
  </si>
  <si>
    <t>0801</t>
  </si>
  <si>
    <t xml:space="preserve">Культура </t>
  </si>
  <si>
    <t>Ежемесячные денежные выплаты почетным гражданам Пермского муниципального района</t>
  </si>
  <si>
    <t>Резервные фонды</t>
  </si>
  <si>
    <t>Резервные фонды местных администраций</t>
  </si>
  <si>
    <t>Другие общегосударственные вопросы</t>
  </si>
  <si>
    <t xml:space="preserve">Культура  и кинематография  </t>
  </si>
  <si>
    <t xml:space="preserve">1 17 05050 05 0000 180                     </t>
  </si>
  <si>
    <t>Прочие неналоговые доходы  бюджетов муниципальных районов</t>
  </si>
  <si>
    <t>0100</t>
  </si>
  <si>
    <t>Общегосударственные вопросы</t>
  </si>
  <si>
    <t>0102 </t>
  </si>
  <si>
    <t>Межбюджетные трансферты из бюджета поселения бюджету муниципального района в соответствии с заключенными соглашениями</t>
  </si>
  <si>
    <t>Выполнение передаваемых полномочий поселений на обеспечение обслуживания получателей средств бюджетов поселений</t>
  </si>
  <si>
    <t>0111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</si>
  <si>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</si>
  <si>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</si>
  <si>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Руководство и управление в сфере установленных функций органов   местного самоуправления</t>
  </si>
  <si>
    <t xml:space="preserve">002 03 00 </t>
  </si>
  <si>
    <t>Глава муниципального образования</t>
  </si>
  <si>
    <t>002 04 00</t>
  </si>
  <si>
    <t>Содержание аппарата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</si>
  <si>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</si>
  <si>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</si>
  <si>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Межбюджетные трансферты</t>
  </si>
  <si>
    <t>Дотации бюджетам субъектов Российской федерации и муниципальных образований</t>
  </si>
  <si>
    <t>Оценка недвижимости, признание прав и регулирование отношений по  муниципальной собственности</t>
  </si>
  <si>
    <t>Социальное обеспечение населения</t>
  </si>
  <si>
    <t>ВСЕГО РАСХОДОВ</t>
  </si>
  <si>
    <t>Денежные взыскания (штрафы) за нарушение законодательства в области охраны окружающей среды</t>
  </si>
  <si>
    <t>1 11 05030 00 0000 120</t>
  </si>
  <si>
    <t>000</t>
  </si>
  <si>
    <t>1 17 01050 05 0000 180</t>
  </si>
  <si>
    <t>Невыясненные поступления, зачисляемые  в бюджеты муниципальных районов</t>
  </si>
  <si>
    <t>188</t>
  </si>
  <si>
    <t>0707</t>
  </si>
  <si>
    <t>Молодежная политика и оздоровление детей</t>
  </si>
  <si>
    <t>1 16 25060 01 0000 140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</si>
  <si>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</si>
  <si>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</si>
  <si>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</si>
  <si>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стр-во</t>
  </si>
  <si>
    <t>ФСР</t>
  </si>
  <si>
    <t>0113</t>
  </si>
  <si>
    <t/>
  </si>
  <si>
    <t>Раздел, подраздел</t>
  </si>
  <si>
    <t>Целевая статья</t>
  </si>
  <si>
    <t>Вид расходов</t>
  </si>
  <si>
    <t>Наименование расходов</t>
  </si>
  <si>
    <t>местный бюджет</t>
  </si>
  <si>
    <t>2</t>
  </si>
  <si>
    <t>3</t>
  </si>
  <si>
    <t>500</t>
  </si>
  <si>
    <t>163</t>
  </si>
  <si>
    <t>Составление протоколов об административных правонарушениях</t>
  </si>
  <si>
    <t xml:space="preserve">1 06 01000 00 0000 110 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</si>
  <si>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</si>
  <si>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</si>
  <si>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</si>
  <si>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1 06 06000 00 0000 110 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</si>
  <si>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</si>
  <si>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</si>
  <si>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РФ</t>
  </si>
  <si>
    <t>1 06 06013 10 0000 110</t>
  </si>
  <si>
    <t>земельный налог, взимаемый по ставкам, установленным в соответствии с  подпунктом 1 пункта 1 статьи 394 Налогового кодекса РФ и применяемый 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</si>
  <si>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</si>
  <si>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</si>
  <si>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1 06 06023 10 0000 110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</si>
  <si>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</si>
  <si>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</si>
  <si>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</si>
  <si>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</si>
  <si>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</si>
  <si>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</si>
  <si>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</si>
  <si>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111 09045 10 0000 120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</si>
  <si>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</si>
  <si>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 автономных учреждений)</t>
  </si>
  <si>
    <t>2 02 01001 10 0000 151</t>
  </si>
  <si>
    <t>Дотации бюджетам поселений на выравнивание бюджетной обеспеченности</t>
  </si>
  <si>
    <t>Дотации из регионального фонда финансовой поддержки поселений</t>
  </si>
  <si>
    <t>Дотации из районного фонда финансовой поддержки поселений</t>
  </si>
  <si>
    <t>2 02 01999 00 0000 151</t>
  </si>
  <si>
    <t>Прочие дотации</t>
  </si>
  <si>
    <t>2 02 01999 10 0000 151</t>
  </si>
  <si>
    <t>Прочие дотацими бюджетам поселений</t>
  </si>
  <si>
    <t>Субвенции бюджетам субъектов и муниципальных образований</t>
  </si>
  <si>
    <t>2 02 03015 00 0000 151</t>
  </si>
  <si>
    <t>Субвенции бюджетам поселении на осуществление полномочии по первичному воинскому учету на территориях, где отсутствуют военные комиссариаты</t>
  </si>
  <si>
    <t>2 02 03015 10 0000 151</t>
  </si>
  <si>
    <t>Субвенции бюджетам на осуществление полномочии по первичному воинскому учету на территориях, где отсутствуют военные комиссариаты</t>
  </si>
  <si>
    <t>2 02 03024 10 0000 151</t>
  </si>
  <si>
    <t>Субвенция бюджетам поселений  на выполнение передаваемых полномочий  субъектов Российской Федерации</t>
  </si>
  <si>
    <t>Социальная поддержка отдельных категорий граждан, работающих и проживающих в сельской местности и поселках городского типа (рабочих поселках) по оплате жилищно-коммунальных услуг</t>
  </si>
  <si>
    <t>2 02 04014 10 0000 151</t>
  </si>
  <si>
    <t>Межбюджетные трансферты, передаваемые бюджетам  муниципальных образований осуществление части полномочий по решению вопросов местного значения  в соответствии с заключенными соглашениями</t>
  </si>
  <si>
    <t>Выплаты почетным гражданам Пермского муниципального района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</si>
  <si>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</si>
  <si>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</si>
  <si>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</si>
  <si>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</si>
  <si>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2 07 00000 00 0000 180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</si>
  <si>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</si>
  <si>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</si>
  <si>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</si>
  <si>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01 05 02 01 10 0000 510</t>
  </si>
  <si>
    <t>01 05 02 01 10 0000 610</t>
  </si>
  <si>
    <t>01 05 02 01 10</t>
  </si>
  <si>
    <t xml:space="preserve">01 05 02 01 10 </t>
  </si>
  <si>
    <t xml:space="preserve">Наименование главных администраторов источников  финансирования дефицита бюджета </t>
  </si>
  <si>
    <t>Код главного администратора</t>
  </si>
  <si>
    <t>Код вида источников финансирования дефицита бюджета</t>
  </si>
  <si>
    <t>Код подвида источников финансирования дефицита бюджета</t>
  </si>
  <si>
    <t>КОСГУ относящихся к доходам бюджетов</t>
  </si>
  <si>
    <t>Государственная пошлина за совершение нотариальных действий должностными лицами органов местного самоуправления,  уполномоченными в соответствии с законодательными актами Российской Федерации на совершение нотариальных  действий</t>
  </si>
  <si>
    <t xml:space="preserve">1 11 05035 10 0000 120 </t>
  </si>
  <si>
    <t>Доходы от сдачи в аренду имущества, находящегося в оперативном управлении  органов управления поселений и созданных ими учреждений 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</si>
  <si>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</si>
  <si>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</si>
  <si>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 материальных запасов по указанному имуществу</t>
  </si>
  <si>
    <t xml:space="preserve">1 16 18050 10 0000 140 </t>
  </si>
  <si>
    <t>Денежные взыскания (штрафы) за нарушение бюджетного законодательства (в части бюджетов поселений)</t>
  </si>
  <si>
    <t>1 16 32000 10 0000 140</t>
  </si>
  <si>
    <t>1 01 02 01001 0000 110</t>
  </si>
  <si>
    <t xml:space="preserve">1 01 02020 01 0000 110 </t>
  </si>
  <si>
    <t xml:space="preserve">1 05 03010 01 0000 110 </t>
  </si>
  <si>
    <t xml:space="preserve">Единый сельскохозяйственный налог </t>
  </si>
  <si>
    <t xml:space="preserve"> 1 06 04000 02 0000 110</t>
  </si>
  <si>
    <t>Транспортный налог</t>
  </si>
  <si>
    <t>1 06 04012 02 0000 110</t>
  </si>
  <si>
    <t>Транспортный налог с физических лиц</t>
  </si>
  <si>
    <t>2 02 02000 00 0000 151</t>
  </si>
  <si>
    <t>Субсидии бюджетам субъектов Российской Федерации и муниципальных образований</t>
  </si>
  <si>
    <t>2 02 02999 00 0000 151</t>
  </si>
  <si>
    <t>Прочии субсидии</t>
  </si>
  <si>
    <t>0409</t>
  </si>
  <si>
    <t>Дорожное хозяйство (дорожные фонды)</t>
  </si>
  <si>
    <t>Дорожное хозяйство</t>
  </si>
  <si>
    <t>0309</t>
  </si>
  <si>
    <t>Защита населения и территорий от чрезвычайных ситуации природного и техногенного характера, гражданская оборона</t>
  </si>
  <si>
    <t>Мероприятия по предуприждению и ликвидации последствий чрезвычайных ситуации и стихийных бедствий</t>
  </si>
  <si>
    <t>Газопровод к котельной в д. Няшино Фроловского сельского поселения</t>
  </si>
  <si>
    <t>Выполнение функции по осуществлению муниципального контроля за муниципальным жилищным фондом</t>
  </si>
  <si>
    <t>1 06 04011  02 0000 110</t>
  </si>
  <si>
    <t>Транспортный налог с юридических лиц</t>
  </si>
  <si>
    <t>Выполнение передаваемых полномочий поселений по осуществлению внешнего муниципального финансового контроля</t>
  </si>
  <si>
    <t xml:space="preserve">Выполнение функции по проведению проверок деятельности управляющих организации </t>
  </si>
  <si>
    <t>1 06 04011 02 0000 110</t>
  </si>
  <si>
    <t>Транспортный налог с организации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</si>
  <si>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</si>
  <si>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1 16 23051 10 0000 140</t>
  </si>
  <si>
    <t xml:space="preserve">Выполнение функций по проведению проверок деятельности управляющих организаций 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</si>
  <si>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</si>
  <si>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</si>
  <si>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2016 год сумма         тыс. руб.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</si>
  <si>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</si>
  <si>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</si>
  <si>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</si>
  <si>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</si>
  <si>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</si>
  <si>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</si>
  <si>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</si>
  <si>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</si>
  <si>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</si>
  <si>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</si>
  <si>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2016 г.                  Сумма, тыс.руб.</t>
  </si>
  <si>
    <t xml:space="preserve">  2 02 02088 10 0001 151 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</si>
  <si>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</si>
  <si>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</si>
  <si>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 xml:space="preserve">  2 02 02089 10 0001 151 </t>
  </si>
  <si>
    <t>Государственная программа Пермского края "Обеспечение общественной безопасности Пермского края"</t>
  </si>
  <si>
    <t>Подпрограмма "Реализация государственных полномочий Пермского края" государственной программы Пермского края "Обеспечение общественной безопасности Пермского края"</t>
  </si>
  <si>
    <t>Выполнение функции по запросу информации у организации коммунального комплекса по вопросам применения тарифов и надбавок</t>
  </si>
  <si>
    <t>Выполнение функции по осуществлению мониторинга об объемах начисления  потребителям и объемах платежей потребителей за коммунальные услуги</t>
  </si>
  <si>
    <t>Выполнение функции по осуществлению мониторинга кредиторской задолженности за коммунальные услуги и топливно-энергетические ресурсы</t>
  </si>
  <si>
    <t>Газоснабжение частных жилых домов в д. Замараево, д. Шуваята, д. Липаки</t>
  </si>
  <si>
    <t>Реконструкция газовой котельной в с. Фролы Пермского района</t>
  </si>
  <si>
    <t>Приобретение, установка, проектирование и восстановление малых архитектурных форм</t>
  </si>
  <si>
    <t>1 14 02000 00 0000 440</t>
  </si>
  <si>
    <t>Доходы от реализации имущества, находящегося вгосударственной и муниципальной собственности (за исключение имущества автономных учреждений, а также имущества государственных и муниципальных унитарных предприятий, в том числе казенных)</t>
  </si>
  <si>
    <t>2016 год, сумма, тыс.руб.</t>
  </si>
  <si>
    <t>Государственная программа Пермского края «Социальная поддержка граждан Пермского края»</t>
  </si>
  <si>
    <t>Подпрограмма «Реализация системы мер социальной помощи и поддержки отдельных категорий граждан Пермского края» государственной программы Пермского края «Социальная поддержка граждан Пермского края»</t>
  </si>
  <si>
    <t>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</si>
  <si>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</si>
  <si>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</si>
  <si>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Выполнение функций по запросу информации у организаций коммунального комплекса по вопросам применения тарифов и надбавок</t>
  </si>
  <si>
    <t>Государственная программа Пермского края "Региональная политика и развитие территорий"</t>
  </si>
  <si>
    <t>Подпрограмма "Оказание государственной поддержки органам местного самоуправления при реализации приоритетных и инвестиционных проектов" государственной программы Пермского края "Региональная политика и развитие территорий"</t>
  </si>
  <si>
    <t>Предоставление субсидии органам местного самоуправления на реализацию инвестиционных и приоритетных региональных проектов на условиях софинансирования</t>
  </si>
  <si>
    <t>Расходы на ремонт автомобильных дорог и искусственных сооружений на них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</si>
  <si>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НК Российской Федерации</t>
  </si>
  <si>
    <t>Налог на доходы физических лиц, полученных от осуществления деятельности физических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</si>
  <si>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</si>
  <si>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применяемый 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</si>
  <si>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кодеса Российской Федерации и применяемым  к объектам налогообложения, расположенным  в границах поселений</t>
  </si>
  <si>
    <t>2 02 03024 00 0000 151</t>
  </si>
  <si>
    <t>Субвенции местным  бюджетам  на выполнение передаваемых полномочий  субъектов Российской Федерации</t>
  </si>
  <si>
    <t>Акцизы подакцизным товарам (продукции), производимым на территорий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</si>
  <si>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</si>
  <si>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1 03 02240 01 0000 000</t>
  </si>
  <si>
    <t>Доходы от уплаты акцизов на моторные масла для дизельных и (или) карбюраторов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</si>
  <si>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</si>
  <si>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</si>
  <si>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</si>
  <si>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01 03 01 00 10 0000 710</t>
  </si>
  <si>
    <t>01 03 01 00 10 0000 810</t>
  </si>
  <si>
    <t xml:space="preserve">01 03 01 00 10 </t>
  </si>
  <si>
    <t>2 07 05030 10 0000 180</t>
  </si>
  <si>
    <t xml:space="preserve">Софинансирование подпрограммы "Обеспечение жильем молодых семей" ФЦП "Жилище" на 2011-2015г." </t>
  </si>
  <si>
    <t>№ 
п/п</t>
  </si>
  <si>
    <t>Наименование   расходов</t>
  </si>
  <si>
    <t xml:space="preserve">Сумма,
 тыс.рублей </t>
  </si>
  <si>
    <t>Содержание  автомобильных дорог и искусственных сооружений на них</t>
  </si>
  <si>
    <t>ВСЕГО</t>
  </si>
  <si>
    <t>2016 год сумма тыс.руб.</t>
  </si>
  <si>
    <t xml:space="preserve">План приватизации </t>
  </si>
  <si>
    <t>Наименование объекта</t>
  </si>
  <si>
    <t>Адрес</t>
  </si>
  <si>
    <t>Краткая характеристика</t>
  </si>
  <si>
    <t>Год постройки</t>
  </si>
  <si>
    <t>рыночная стоимость, тыс.руб.</t>
  </si>
  <si>
    <t>ИТОГО</t>
  </si>
  <si>
    <t>2015 год</t>
  </si>
  <si>
    <t>-</t>
  </si>
  <si>
    <t>2016 год</t>
  </si>
  <si>
    <t>Получение бюджетом Фроловского сельского поселения кредитов, полученных из бюджета Пермского муниципального района в валюте Российской Федерации</t>
  </si>
  <si>
    <t>Погашение бюджетом Фроловского сельского поселения кредитов, полученного из бюджета Пермского муниципального района в валюте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</si>
  <si>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</si>
  <si>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</si>
  <si>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</si>
  <si>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</si>
  <si>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521 0002</t>
  </si>
  <si>
    <t>521 0000</t>
  </si>
  <si>
    <t>521 0003</t>
  </si>
  <si>
    <t>521 0005</t>
  </si>
  <si>
    <t>521 0008</t>
  </si>
  <si>
    <t>521 0012</t>
  </si>
  <si>
    <t>521 0013</t>
  </si>
  <si>
    <t>521 0021</t>
  </si>
  <si>
    <t>521 0024</t>
  </si>
  <si>
    <t>521 0025</t>
  </si>
  <si>
    <t>006 0000</t>
  </si>
  <si>
    <t>006 0100</t>
  </si>
  <si>
    <t>006 0200</t>
  </si>
  <si>
    <t>007 0000</t>
  </si>
  <si>
    <t>007 0100</t>
  </si>
  <si>
    <t>007 0400</t>
  </si>
  <si>
    <t>080 0000</t>
  </si>
  <si>
    <t>086 0000</t>
  </si>
  <si>
    <t>086 5118</t>
  </si>
  <si>
    <t>Осуществление первичного воинского учета на территориях, где отсутствуют военные комиссариаты в рамках подпрограммы "Реализация государственных полномочий Пермского края" государственной программы Пенрмского края "Обеспечение общественной безопасности Пермского края"</t>
  </si>
  <si>
    <t>218 0000</t>
  </si>
  <si>
    <t>247 0000</t>
  </si>
  <si>
    <t>Реализация других функций, связанных с обеспечением национальной безопасности и правоохранительной деятельности</t>
  </si>
  <si>
    <t>247 9800</t>
  </si>
  <si>
    <t>315 0000</t>
  </si>
  <si>
    <t>315 0205</t>
  </si>
  <si>
    <t>315 0207</t>
  </si>
  <si>
    <t>170 0000</t>
  </si>
  <si>
    <t>172 0000</t>
  </si>
  <si>
    <t>172 6201</t>
  </si>
  <si>
    <t>340 0000</t>
  </si>
  <si>
    <t>340 0300</t>
  </si>
  <si>
    <t>521 0016</t>
  </si>
  <si>
    <t>521 0031</t>
  </si>
  <si>
    <t>351 0501</t>
  </si>
  <si>
    <t>351 0503</t>
  </si>
  <si>
    <t>522 0000</t>
  </si>
  <si>
    <t>522 0031</t>
  </si>
  <si>
    <t>600 0100</t>
  </si>
  <si>
    <t xml:space="preserve">Прочие мероприятия по благоустройству </t>
  </si>
  <si>
    <t>600 0300</t>
  </si>
  <si>
    <t>600 0200</t>
  </si>
  <si>
    <t>600 0400</t>
  </si>
  <si>
    <t>600 0700</t>
  </si>
  <si>
    <t>Ремонт пешеходных путепроводов и мостов, пешеходных надземных и подземных переходов</t>
  </si>
  <si>
    <t>600 0900</t>
  </si>
  <si>
    <t>600 1000</t>
  </si>
  <si>
    <t>450 0000</t>
  </si>
  <si>
    <t>450 2000</t>
  </si>
  <si>
    <t>440 0000</t>
  </si>
  <si>
    <t>440 2200</t>
  </si>
  <si>
    <t>Предоставление муниципальной услуги по культуре</t>
  </si>
  <si>
    <t>442 0000</t>
  </si>
  <si>
    <t xml:space="preserve"> 442 9900</t>
  </si>
  <si>
    <t>Предоставление муниципальной услуги по библиотечному обслуживанию населения</t>
  </si>
  <si>
    <t>440 2300</t>
  </si>
  <si>
    <t>Субсидия учреждениям культуры на иные цели, не связанные с обеспечением муниципального задания</t>
  </si>
  <si>
    <t>491 0000</t>
  </si>
  <si>
    <t>Межбюджетные трансферты из бюджета поселения бюджету муниципального района в соотвествии с заключенными соглашениями</t>
  </si>
  <si>
    <t>521 0006</t>
  </si>
  <si>
    <t xml:space="preserve">Софинансирование подпрограммы "Обеспечение жильем молождых семей" ФЦП "Жилище" на 2011-2015 г." </t>
  </si>
  <si>
    <t>086 6322</t>
  </si>
  <si>
    <t>600 0000</t>
  </si>
  <si>
    <t>030 0000</t>
  </si>
  <si>
    <t>031 0000</t>
  </si>
  <si>
    <t>031 6315</t>
  </si>
  <si>
    <t>1.1</t>
  </si>
  <si>
    <t>1.2</t>
  </si>
  <si>
    <t xml:space="preserve">Финансирование инвестиционных проектов </t>
  </si>
  <si>
    <t>тыс.руб.</t>
  </si>
  <si>
    <t xml:space="preserve">                                                                                                 Приложение  5</t>
  </si>
  <si>
    <t>Приложение 7</t>
  </si>
  <si>
    <t xml:space="preserve"> Приложение 13</t>
  </si>
  <si>
    <t>Ремонт дороги с. Фролы, ул. Сибирская</t>
  </si>
  <si>
    <t>351 0000</t>
  </si>
  <si>
    <t>Оценка недвижимости, признание прав и регулирование отношений по муниципальной собственности</t>
  </si>
  <si>
    <t>002 0000</t>
  </si>
  <si>
    <t xml:space="preserve">002 0300 </t>
  </si>
  <si>
    <t>002 0400</t>
  </si>
  <si>
    <t>005 0000</t>
  </si>
  <si>
    <t>005 0100</t>
  </si>
  <si>
    <t>Содержание автомобильных дорог и искусственных сооружений на них</t>
  </si>
  <si>
    <t>муниципального имущества  Фроловского сельского поселения                                                                                            на 2015 и плановый период 2016-2017 годы</t>
  </si>
  <si>
    <t>2017 год</t>
  </si>
  <si>
    <t>Доходы бюджета Фроловского сельского поселения на 2015год</t>
  </si>
  <si>
    <t>Доходы бюджета Фроловского сельского поселения на 2016 - 2017 год</t>
  </si>
  <si>
    <t>2017 год сумма         тыс. руб.</t>
  </si>
  <si>
    <t>Источники финансирования дефицита бюджета Фроловского сельского поселения на 2015 год</t>
  </si>
  <si>
    <t>Источники финансирования дефицита бюджета Фроловского сельского поселения на 2016-2017 годы</t>
  </si>
  <si>
    <t>2017 г.                  Сумма, тыс.руб.</t>
  </si>
  <si>
    <t>Распределение бюджетных ассигнований на 2015 год по разделам и подразделам, целевым статьям и видам расходов классификации расходов бюджета</t>
  </si>
  <si>
    <t>Осуществление мероприятий по обеспечению безопасности людей на водных объектах, охране их жизни и здоровья</t>
  </si>
  <si>
    <t>218 0200</t>
  </si>
  <si>
    <t>Ремонт дороги д. Паздерино</t>
  </si>
  <si>
    <t>Капитальный ремонт автомобильных дорог и искусственных сооружений на них</t>
  </si>
  <si>
    <t>315 0206</t>
  </si>
  <si>
    <t>Капитальный ремонт муниципального жилищного фонда</t>
  </si>
  <si>
    <t>350 0200</t>
  </si>
  <si>
    <t>121 9501</t>
  </si>
  <si>
    <t>121 0000</t>
  </si>
  <si>
    <t>Подпрограмма «Формирование жилищной политики и повышение безопасности и комфортности проживания граждан Пермского края в жилищном фонде» государственной программы Пермского края «Обеспечение качественным жильем и услугами ЖКХ населения Пермского края»</t>
  </si>
  <si>
    <t>120 0000</t>
  </si>
  <si>
    <t>Государственная программа Пермского края "Обеспечение качественным жильем и услугами ЖКХ населения Пермского края"</t>
  </si>
  <si>
    <t>Предоставление субсидий бюджетным, автономным учреждениям и иным некоммерческим организациям</t>
  </si>
  <si>
    <t>Распределение бюджетных ассигнований на 2016-2017 год по разделам и подразделам, целевым статьям и видам расходов классификации расходов бюджета</t>
  </si>
  <si>
    <t>2017 год, сумма, тыс.руб.</t>
  </si>
  <si>
    <t>Ведомственная структура расходов бюджета на 2015 год</t>
  </si>
  <si>
    <t>Распределение средств дорожного фонда Фроловского сельского поселения на 2015 год</t>
  </si>
  <si>
    <t>Распределение средств дорожного фонда Фроловского сельского поселения   на 2016-2017 годы</t>
  </si>
  <si>
    <t>2017 год сумма тыс.руб.</t>
  </si>
  <si>
    <t>Иные межбюджетные трансферты передаваемые из бюджета Фроловского сельского поселения в бюджет района на 2015 годи плановый период 2016 и 2017 годы</t>
  </si>
  <si>
    <t>Программа муниципальных заимствований Фроловского сельского поселения                                               на 2015 годы</t>
  </si>
  <si>
    <t>по состоянию на 01.01.2016 г.,  тыс. руб.</t>
  </si>
  <si>
    <t>Программа муниципальных заимствований Фроловского сельского поселения                                              на 2016 - 2017 годы</t>
  </si>
  <si>
    <t>по состоянию на 01.01.2017г.,              тыс. руб.</t>
  </si>
  <si>
    <t>по состоянию на 01.01.2018г.,             тыс. руб.</t>
  </si>
  <si>
    <t>Ведомственная структура расходов на 2016-2017 год</t>
  </si>
  <si>
    <t>Выполнение функций по реализации мероприятий по капитальному ремонту многоквартирных домов</t>
  </si>
  <si>
    <t>350 0000</t>
  </si>
  <si>
    <t xml:space="preserve">                                     Приложение 1</t>
  </si>
  <si>
    <t xml:space="preserve">                                                                                                    Приложение 2</t>
  </si>
  <si>
    <t xml:space="preserve">                            Приложение  3</t>
  </si>
  <si>
    <t xml:space="preserve">                                                                                                 Приложение  4</t>
  </si>
  <si>
    <t>Приложение 6</t>
  </si>
  <si>
    <t xml:space="preserve">    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</si>
  <si>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Приложение 9</t>
  </si>
  <si>
    <t xml:space="preserve">                                                                                                    Приложение 10</t>
  </si>
  <si>
    <t xml:space="preserve">                                                                                                       Приложение 11</t>
  </si>
  <si>
    <t xml:space="preserve"> Приложение 12</t>
  </si>
  <si>
    <t xml:space="preserve">                                                                                                            Приложение 14</t>
  </si>
  <si>
    <t>Приложение 15</t>
  </si>
  <si>
    <t xml:space="preserve">                                                                                                                               Приложение  16</t>
  </si>
  <si>
    <t>0505</t>
  </si>
  <si>
    <t>Выполнение функции по реализации мероприятий по капитальному ремонту многоквартирных домов</t>
  </si>
  <si>
    <t>Приоритетный муниицпальный проект "Первичные меры пожарной безопасности и благоустройство территорий" в рамках приоритетного регионального проекта "Первичные меры пожарной безопасности и благоустройство территорий" в т.ч.:</t>
  </si>
  <si>
    <t>3.1</t>
  </si>
  <si>
    <t>3.2</t>
  </si>
  <si>
    <t>Ремонт автомобильных дорог и искусственных сооружений на них</t>
  </si>
  <si>
    <t>Средства  бюджета Фроловского сельского поселения</t>
  </si>
  <si>
    <t>2.1</t>
  </si>
  <si>
    <t>2.2</t>
  </si>
  <si>
    <t>Приложение 17</t>
  </si>
  <si>
    <t xml:space="preserve">1.2. </t>
  </si>
  <si>
    <t xml:space="preserve">                                                                                                                               Приложение  18</t>
  </si>
  <si>
    <t xml:space="preserve">1. </t>
  </si>
  <si>
    <t>Обеспечение мероприятий по капитальному ремонту многоквартирных домов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</si>
  <si>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</si>
  <si>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жилищно-коммунального хозяйства</t>
  </si>
  <si>
    <t>521 0032</t>
  </si>
  <si>
    <t xml:space="preserve"> Средства бюджета Пермского края  по Приоритетному муниицпальному проекту "Первичные меры пожарной безопасности и благоустройство территорий" в рамках приоритетного регионального проекта "Первичные меры пожарной безопасности и благоустройство территорий" </t>
  </si>
  <si>
    <t>Ремонт автомобильных дорог и искусственных сооружений на них, в т.ч:</t>
  </si>
  <si>
    <t xml:space="preserve">Средства бюджета Пермского края по Приоритетному муниицпальному проекту "Первичные меры пожарной безопасности и благоустройство территорий" в рамках приоритетного регионального проекта "Первичные меры пожарной безопасности и благоустройство территорий" </t>
  </si>
  <si>
    <t>Получение кредитов из бюджета Пермского муниципального района</t>
  </si>
  <si>
    <t xml:space="preserve"> 2015 год</t>
  </si>
  <si>
    <t>Программа муниципальных заимствований Фроловского сельского поселения на 2015 годы</t>
  </si>
  <si>
    <t>Программа муниципальных заимствований Фроловского сельского поселения  на 2016 - 2017 годы</t>
  </si>
  <si>
    <t>522 0048</t>
  </si>
  <si>
    <t>Проектирование газораспределительного газопровода по ул.Полевая, ул. Советская и ул.Ветеранов в д. Жебреи ПИР</t>
  </si>
  <si>
    <t>Капитальный ремонт систем коммунального комплекса, находящихся в муниципальной собственности, а также бесхозяйных систем коммунального комплекса</t>
  </si>
  <si>
    <t>Государственная программа Пермского края "Развитие транспортной системы"</t>
  </si>
  <si>
    <t>Подпрограмма "Совершенствование и развитие сети автомобильных дорог Пермского края" государственной программы Пермского края "Развитие транспортной системы"</t>
  </si>
  <si>
    <t>Финансовое обеспечение дорожной деятельности за счет средств федерального бюджета</t>
  </si>
  <si>
    <t>130 0000</t>
  </si>
  <si>
    <t>131 0000</t>
  </si>
  <si>
    <t>131 5390</t>
  </si>
  <si>
    <t>4.1</t>
  </si>
  <si>
    <t>4.2</t>
  </si>
  <si>
    <t xml:space="preserve">                             к решению Совета депутатов от 22.12.2014 №87</t>
  </si>
  <si>
    <t xml:space="preserve">                                                              к решению Совета депутатов от 22.12.2014 №87</t>
  </si>
  <si>
    <t xml:space="preserve">                к решению Совета депутатов от 22.12.2014 №87</t>
  </si>
  <si>
    <t xml:space="preserve">                                                                               к решению Совета депутатов от 22.12.2014 №87</t>
  </si>
  <si>
    <t xml:space="preserve">                                                                                 к решению Совета депутатов от 22.12.2014 № 87</t>
  </si>
  <si>
    <t xml:space="preserve">                                                                  к решению Совета депутатов от22.12.2014 №87</t>
  </si>
  <si>
    <t xml:space="preserve">                                                            к решению Совета депутатов от  22.12.2014 №87</t>
  </si>
  <si>
    <t xml:space="preserve">                                                                                  к решению Совета депутатов от 22.12.2014 №87 </t>
  </si>
  <si>
    <t xml:space="preserve">                                                                    к решению Совета депутатов от 22.12.2014 № 87</t>
  </si>
  <si>
    <t xml:space="preserve">                                                                                     к решению Совета депутатов от 22.12.2014 №87</t>
  </si>
  <si>
    <t xml:space="preserve"> к решению Совета депутатов от 22.12.2014 №87</t>
  </si>
  <si>
    <t xml:space="preserve">                                                                      к решению Совета депутатов от 22.12.2014 №87</t>
  </si>
  <si>
    <t xml:space="preserve">                                                                                                           к решению Совета депутатов от 22.12.2014 №87</t>
  </si>
  <si>
    <t>к решению Совета депутатов от 22.12.2014 №87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</si>
</sst>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#,##0.0"/>
    <numFmt numFmtId="184" formatCode="_(* #,##0.0_);_(* \(#,##0.0\);_(* &quot;-&quot;??_);_(@_)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р_.;\-#,##0.0_р_."/>
    <numFmt numFmtId="191" formatCode="000"/>
    <numFmt numFmtId="192" formatCode="_-* #,##0.0_р_._-;\-* #,##0.0_р_._-;_-* &quot;-&quot;??_р_._-;_-@_-"/>
    <numFmt numFmtId="193" formatCode="0.0000"/>
    <numFmt numFmtId="194" formatCode="_-* #,##0.000_р_._-;\-* #,##0.000_р_._-;_-* &quot;-&quot;???_р_._-;_-@_-"/>
    <numFmt numFmtId="195" formatCode="?"/>
    <numFmt numFmtId="196" formatCode="#,##0.0_р_."/>
    <numFmt numFmtId="197" formatCode="#,##0.000_р_."/>
    <numFmt numFmtId="198" formatCode="#,##0.00_ ;\-#,##0.00\ "/>
    <numFmt numFmtId="199" formatCode="_(* #,##0.000_);_(* \(#,##0.000\);_(* &quot;-&quot;??_);_(@_)"/>
    <numFmt numFmtId="200" formatCode="_-* #,##0.0_р_._-;\-* #,##0.0_р_._-;_-* &quot;-&quot;_р_._-;_-@_-"/>
    <numFmt numFmtId="201" formatCode="#,##0.0_ ;\-#,##0.0\ "/>
    <numFmt numFmtId="202" formatCode="#,##0.000"/>
    <numFmt numFmtId="203" formatCode="#,##0.00_р_."/>
    <numFmt numFmtId="204" formatCode="_(* #,##0_);_(* \(#,##0\);_(* &quot;-&quot;??_);_(@_)"/>
    <numFmt numFmtId="205" formatCode="_-* #,##0.0_р_._-;\-* #,##0.0_р_._-;_-* &quot;-&quot;???_р_._-;_-@_-"/>
    <numFmt numFmtId="206" formatCode="[$-FC19]d\ mmmm\ yyyy\ &quot;г.&quot;"/>
  </numFmts>
  <fonts count="6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 Cyr"/>
      <family val="1"/>
    </font>
    <font>
      <b/>
      <sz val="10"/>
      <name val="Arial"/>
      <family val="2"/>
    </font>
    <font>
      <b/>
      <sz val="10"/>
      <name val="Times New Roman Cyr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15" fillId="0" borderId="1" applyNumberFormat="0" applyProtection="0">
      <alignment horizontal="right" vertical="center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>
      <alignment/>
      <protection/>
    </xf>
    <xf numFmtId="0" fontId="15" fillId="3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49" fontId="1" fillId="34" borderId="0" xfId="0" applyNumberFormat="1" applyFont="1" applyFill="1" applyAlignment="1">
      <alignment horizontal="center" vertical="top"/>
    </xf>
    <xf numFmtId="49" fontId="1" fillId="34" borderId="0" xfId="0" applyNumberFormat="1" applyFont="1" applyFill="1" applyAlignment="1">
      <alignment horizontal="justify"/>
    </xf>
    <xf numFmtId="0" fontId="1" fillId="34" borderId="0" xfId="0" applyFont="1" applyFill="1" applyAlignment="1">
      <alignment/>
    </xf>
    <xf numFmtId="49" fontId="3" fillId="34" borderId="0" xfId="0" applyNumberFormat="1" applyFont="1" applyFill="1" applyAlignment="1">
      <alignment horizontal="center" vertical="top"/>
    </xf>
    <xf numFmtId="49" fontId="3" fillId="34" borderId="0" xfId="0" applyNumberFormat="1" applyFont="1" applyFill="1" applyAlignment="1">
      <alignment horizontal="justify"/>
    </xf>
    <xf numFmtId="0" fontId="4" fillId="34" borderId="11" xfId="0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/>
    </xf>
    <xf numFmtId="49" fontId="1" fillId="34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9" fontId="1" fillId="0" borderId="0" xfId="66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49" fontId="1" fillId="0" borderId="11" xfId="57" applyNumberFormat="1" applyFont="1" applyFill="1" applyBorder="1" applyAlignment="1">
      <alignment horizontal="left" vertical="top" wrapText="1"/>
      <protection/>
    </xf>
    <xf numFmtId="49" fontId="3" fillId="0" borderId="11" xfId="57" applyNumberFormat="1" applyFont="1" applyFill="1" applyBorder="1" applyAlignment="1">
      <alignment horizontal="left" vertical="top" wrapText="1"/>
      <protection/>
    </xf>
    <xf numFmtId="18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4" fillId="34" borderId="11" xfId="0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12" fillId="0" borderId="11" xfId="57" applyNumberFormat="1" applyFont="1" applyFill="1" applyBorder="1" applyAlignment="1">
      <alignment horizontal="center" vertical="center" wrapText="1"/>
      <protection/>
    </xf>
    <xf numFmtId="182" fontId="12" fillId="0" borderId="12" xfId="57" applyNumberFormat="1" applyFont="1" applyFill="1" applyBorder="1" applyAlignment="1">
      <alignment horizontal="center" vertical="top" wrapText="1"/>
      <protection/>
    </xf>
    <xf numFmtId="49" fontId="3" fillId="0" borderId="11" xfId="57" applyNumberFormat="1" applyFont="1" applyFill="1" applyBorder="1" applyAlignment="1">
      <alignment horizontal="left" vertical="center" wrapText="1"/>
      <protection/>
    </xf>
    <xf numFmtId="181" fontId="3" fillId="0" borderId="11" xfId="57" applyNumberFormat="1" applyFont="1" applyFill="1" applyBorder="1" applyAlignment="1">
      <alignment horizontal="center" vertical="center" wrapText="1"/>
      <protection/>
    </xf>
    <xf numFmtId="181" fontId="1" fillId="0" borderId="11" xfId="57" applyNumberFormat="1" applyFont="1" applyFill="1" applyBorder="1" applyAlignment="1">
      <alignment horizontal="center" vertical="center" wrapText="1"/>
      <protection/>
    </xf>
    <xf numFmtId="181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justify" wrapText="1"/>
    </xf>
    <xf numFmtId="181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181" fontId="1" fillId="0" borderId="11" xfId="66" applyNumberFormat="1" applyFont="1" applyFill="1" applyBorder="1" applyAlignment="1">
      <alignment horizontal="center" vertical="center"/>
    </xf>
    <xf numFmtId="181" fontId="6" fillId="0" borderId="11" xfId="66" applyNumberFormat="1" applyFont="1" applyFill="1" applyBorder="1" applyAlignment="1">
      <alignment horizontal="center" vertical="center" wrapText="1"/>
    </xf>
    <xf numFmtId="181" fontId="1" fillId="0" borderId="13" xfId="66" applyNumberFormat="1" applyFont="1" applyFill="1" applyBorder="1" applyAlignment="1">
      <alignment horizontal="center" vertical="center"/>
    </xf>
    <xf numFmtId="49" fontId="3" fillId="0" borderId="11" xfId="57" applyNumberFormat="1" applyFont="1" applyFill="1" applyBorder="1" applyAlignment="1">
      <alignment horizontal="left" vertical="top"/>
      <protection/>
    </xf>
    <xf numFmtId="181" fontId="3" fillId="0" borderId="11" xfId="57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 vertical="top"/>
    </xf>
    <xf numFmtId="181" fontId="1" fillId="0" borderId="13" xfId="0" applyNumberFormat="1" applyFont="1" applyFill="1" applyBorder="1" applyAlignment="1">
      <alignment horizontal="center" vertical="center"/>
    </xf>
    <xf numFmtId="49" fontId="16" fillId="0" borderId="11" xfId="57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/>
    </xf>
    <xf numFmtId="49" fontId="1" fillId="0" borderId="11" xfId="57" applyNumberFormat="1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left" vertical="justify"/>
    </xf>
    <xf numFmtId="49" fontId="1" fillId="0" borderId="11" xfId="0" applyNumberFormat="1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/>
    </xf>
    <xf numFmtId="0" fontId="7" fillId="0" borderId="0" xfId="0" applyFont="1" applyAlignment="1">
      <alignment/>
    </xf>
    <xf numFmtId="182" fontId="3" fillId="0" borderId="11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181" fontId="1" fillId="0" borderId="13" xfId="5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7" fillId="0" borderId="0" xfId="0" applyFont="1" applyAlignment="1">
      <alignment wrapText="1"/>
    </xf>
    <xf numFmtId="49" fontId="4" fillId="34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179" fontId="1" fillId="0" borderId="0" xfId="66" applyFont="1" applyFill="1" applyAlignment="1">
      <alignment horizontal="left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3" fillId="39" borderId="15" xfId="0" applyFont="1" applyFill="1" applyBorder="1" applyAlignment="1">
      <alignment horizontal="center" vertical="center"/>
    </xf>
    <xf numFmtId="0" fontId="13" fillId="40" borderId="16" xfId="0" applyFont="1" applyFill="1" applyBorder="1" applyAlignment="1">
      <alignment horizontal="center" vertical="center"/>
    </xf>
    <xf numFmtId="184" fontId="3" fillId="0" borderId="11" xfId="66" applyNumberFormat="1" applyFont="1" applyFill="1" applyBorder="1" applyAlignment="1">
      <alignment horizontal="center" vertical="center"/>
    </xf>
    <xf numFmtId="179" fontId="3" fillId="35" borderId="11" xfId="66" applyFont="1" applyFill="1" applyBorder="1" applyAlignment="1">
      <alignment horizontal="center" vertical="center"/>
    </xf>
    <xf numFmtId="179" fontId="3" fillId="36" borderId="11" xfId="66" applyFont="1" applyFill="1" applyBorder="1" applyAlignment="1">
      <alignment horizontal="center" vertical="center"/>
    </xf>
    <xf numFmtId="179" fontId="3" fillId="37" borderId="11" xfId="66" applyFont="1" applyFill="1" applyBorder="1" applyAlignment="1">
      <alignment horizontal="center" vertical="center"/>
    </xf>
    <xf numFmtId="179" fontId="3" fillId="38" borderId="11" xfId="66" applyFont="1" applyFill="1" applyBorder="1" applyAlignment="1">
      <alignment horizontal="center" vertical="center"/>
    </xf>
    <xf numFmtId="179" fontId="3" fillId="39" borderId="11" xfId="66" applyFont="1" applyFill="1" applyBorder="1" applyAlignment="1">
      <alignment horizontal="center" vertical="center"/>
    </xf>
    <xf numFmtId="179" fontId="3" fillId="40" borderId="11" xfId="66" applyFont="1" applyFill="1" applyBorder="1" applyAlignment="1">
      <alignment horizontal="center" vertical="center"/>
    </xf>
    <xf numFmtId="179" fontId="3" fillId="0" borderId="11" xfId="66" applyFont="1" applyFill="1" applyBorder="1" applyAlignment="1">
      <alignment horizontal="center" vertical="center"/>
    </xf>
    <xf numFmtId="184" fontId="1" fillId="0" borderId="11" xfId="66" applyNumberFormat="1" applyFont="1" applyFill="1" applyBorder="1" applyAlignment="1">
      <alignment horizontal="center" vertical="center"/>
    </xf>
    <xf numFmtId="182" fontId="1" fillId="35" borderId="11" xfId="0" applyNumberFormat="1" applyFont="1" applyFill="1" applyBorder="1" applyAlignment="1">
      <alignment horizontal="center" vertical="center"/>
    </xf>
    <xf numFmtId="182" fontId="1" fillId="36" borderId="11" xfId="0" applyNumberFormat="1" applyFont="1" applyFill="1" applyBorder="1" applyAlignment="1">
      <alignment horizontal="center" vertical="center"/>
    </xf>
    <xf numFmtId="182" fontId="1" fillId="37" borderId="11" xfId="0" applyNumberFormat="1" applyFont="1" applyFill="1" applyBorder="1" applyAlignment="1">
      <alignment horizontal="center" vertical="center"/>
    </xf>
    <xf numFmtId="182" fontId="1" fillId="38" borderId="11" xfId="0" applyNumberFormat="1" applyFont="1" applyFill="1" applyBorder="1" applyAlignment="1">
      <alignment horizontal="center" vertical="center"/>
    </xf>
    <xf numFmtId="182" fontId="1" fillId="39" borderId="11" xfId="0" applyNumberFormat="1" applyFont="1" applyFill="1" applyBorder="1" applyAlignment="1">
      <alignment horizontal="center" vertical="center"/>
    </xf>
    <xf numFmtId="182" fontId="1" fillId="40" borderId="14" xfId="0" applyNumberFormat="1" applyFont="1" applyFill="1" applyBorder="1" applyAlignment="1">
      <alignment horizontal="center" vertical="center"/>
    </xf>
    <xf numFmtId="179" fontId="1" fillId="35" borderId="11" xfId="66" applyFont="1" applyFill="1" applyBorder="1" applyAlignment="1">
      <alignment horizontal="center" vertical="center"/>
    </xf>
    <xf numFmtId="179" fontId="1" fillId="36" borderId="11" xfId="66" applyFont="1" applyFill="1" applyBorder="1" applyAlignment="1">
      <alignment horizontal="center" vertical="center"/>
    </xf>
    <xf numFmtId="179" fontId="1" fillId="37" borderId="11" xfId="66" applyFont="1" applyFill="1" applyBorder="1" applyAlignment="1">
      <alignment horizontal="center" vertical="center"/>
    </xf>
    <xf numFmtId="179" fontId="1" fillId="38" borderId="11" xfId="66" applyFont="1" applyFill="1" applyBorder="1" applyAlignment="1">
      <alignment horizontal="center" vertical="center"/>
    </xf>
    <xf numFmtId="179" fontId="1" fillId="39" borderId="11" xfId="66" applyFont="1" applyFill="1" applyBorder="1" applyAlignment="1">
      <alignment horizontal="center" vertical="center"/>
    </xf>
    <xf numFmtId="179" fontId="1" fillId="40" borderId="11" xfId="66" applyFont="1" applyFill="1" applyBorder="1" applyAlignment="1">
      <alignment horizontal="center" vertical="center"/>
    </xf>
    <xf numFmtId="179" fontId="1" fillId="0" borderId="11" xfId="66" applyFont="1" applyFill="1" applyBorder="1" applyAlignment="1">
      <alignment horizontal="center" vertical="center"/>
    </xf>
    <xf numFmtId="181" fontId="1" fillId="35" borderId="11" xfId="0" applyNumberFormat="1" applyFont="1" applyFill="1" applyBorder="1" applyAlignment="1">
      <alignment horizontal="center" vertical="center"/>
    </xf>
    <xf numFmtId="181" fontId="1" fillId="36" borderId="11" xfId="0" applyNumberFormat="1" applyFont="1" applyFill="1" applyBorder="1" applyAlignment="1">
      <alignment horizontal="center" vertical="center"/>
    </xf>
    <xf numFmtId="181" fontId="1" fillId="37" borderId="11" xfId="0" applyNumberFormat="1" applyFont="1" applyFill="1" applyBorder="1" applyAlignment="1">
      <alignment horizontal="center" vertical="center"/>
    </xf>
    <xf numFmtId="181" fontId="1" fillId="38" borderId="11" xfId="0" applyNumberFormat="1" applyFont="1" applyFill="1" applyBorder="1" applyAlignment="1">
      <alignment horizontal="center" vertical="center"/>
    </xf>
    <xf numFmtId="181" fontId="1" fillId="39" borderId="11" xfId="0" applyNumberFormat="1" applyFont="1" applyFill="1" applyBorder="1" applyAlignment="1">
      <alignment horizontal="center" vertical="center"/>
    </xf>
    <xf numFmtId="181" fontId="1" fillId="40" borderId="14" xfId="0" applyNumberFormat="1" applyFont="1" applyFill="1" applyBorder="1" applyAlignment="1">
      <alignment horizontal="center" vertical="center"/>
    </xf>
    <xf numFmtId="182" fontId="1" fillId="35" borderId="11" xfId="66" applyNumberFormat="1" applyFont="1" applyFill="1" applyBorder="1" applyAlignment="1">
      <alignment horizontal="center" vertical="center" wrapText="1"/>
    </xf>
    <xf numFmtId="182" fontId="1" fillId="36" borderId="11" xfId="0" applyNumberFormat="1" applyFont="1" applyFill="1" applyBorder="1" applyAlignment="1">
      <alignment horizontal="center" vertical="center" wrapText="1"/>
    </xf>
    <xf numFmtId="182" fontId="1" fillId="37" borderId="11" xfId="0" applyNumberFormat="1" applyFont="1" applyFill="1" applyBorder="1" applyAlignment="1">
      <alignment horizontal="center" vertical="center" wrapText="1"/>
    </xf>
    <xf numFmtId="182" fontId="1" fillId="38" borderId="11" xfId="0" applyNumberFormat="1" applyFont="1" applyFill="1" applyBorder="1" applyAlignment="1">
      <alignment horizontal="center" vertical="center" wrapText="1"/>
    </xf>
    <xf numFmtId="182" fontId="1" fillId="39" borderId="11" xfId="0" applyNumberFormat="1" applyFont="1" applyFill="1" applyBorder="1" applyAlignment="1">
      <alignment horizontal="center" vertical="center" wrapText="1"/>
    </xf>
    <xf numFmtId="182" fontId="1" fillId="40" borderId="14" xfId="0" applyNumberFormat="1" applyFont="1" applyFill="1" applyBorder="1" applyAlignment="1">
      <alignment horizontal="center" vertical="center" wrapText="1"/>
    </xf>
    <xf numFmtId="182" fontId="1" fillId="40" borderId="11" xfId="0" applyNumberFormat="1" applyFont="1" applyFill="1" applyBorder="1" applyAlignment="1">
      <alignment horizontal="center" vertical="center"/>
    </xf>
    <xf numFmtId="181" fontId="1" fillId="40" borderId="11" xfId="0" applyNumberFormat="1" applyFont="1" applyFill="1" applyBorder="1" applyAlignment="1">
      <alignment horizontal="center" vertical="center"/>
    </xf>
    <xf numFmtId="182" fontId="3" fillId="35" borderId="11" xfId="0" applyNumberFormat="1" applyFont="1" applyFill="1" applyBorder="1" applyAlignment="1">
      <alignment horizontal="center" vertical="center"/>
    </xf>
    <xf numFmtId="182" fontId="3" fillId="36" borderId="11" xfId="0" applyNumberFormat="1" applyFont="1" applyFill="1" applyBorder="1" applyAlignment="1">
      <alignment horizontal="center" vertical="center"/>
    </xf>
    <xf numFmtId="182" fontId="3" fillId="37" borderId="11" xfId="0" applyNumberFormat="1" applyFont="1" applyFill="1" applyBorder="1" applyAlignment="1">
      <alignment horizontal="center" vertical="center"/>
    </xf>
    <xf numFmtId="182" fontId="3" fillId="38" borderId="11" xfId="0" applyNumberFormat="1" applyFont="1" applyFill="1" applyBorder="1" applyAlignment="1">
      <alignment horizontal="center" vertical="center"/>
    </xf>
    <xf numFmtId="182" fontId="3" fillId="39" borderId="11" xfId="0" applyNumberFormat="1" applyFont="1" applyFill="1" applyBorder="1" applyAlignment="1">
      <alignment horizontal="center" vertical="center"/>
    </xf>
    <xf numFmtId="182" fontId="3" fillId="40" borderId="14" xfId="0" applyNumberFormat="1" applyFont="1" applyFill="1" applyBorder="1" applyAlignment="1">
      <alignment horizontal="center" vertical="center"/>
    </xf>
    <xf numFmtId="179" fontId="1" fillId="35" borderId="13" xfId="66" applyFont="1" applyFill="1" applyBorder="1" applyAlignment="1">
      <alignment horizontal="center" vertical="center"/>
    </xf>
    <xf numFmtId="179" fontId="1" fillId="36" borderId="13" xfId="66" applyFont="1" applyFill="1" applyBorder="1" applyAlignment="1">
      <alignment horizontal="center" vertical="center"/>
    </xf>
    <xf numFmtId="179" fontId="1" fillId="37" borderId="13" xfId="66" applyFont="1" applyFill="1" applyBorder="1" applyAlignment="1">
      <alignment horizontal="center" vertical="center"/>
    </xf>
    <xf numFmtId="179" fontId="1" fillId="38" borderId="13" xfId="66" applyFont="1" applyFill="1" applyBorder="1" applyAlignment="1">
      <alignment horizontal="center" vertical="center"/>
    </xf>
    <xf numFmtId="179" fontId="1" fillId="39" borderId="13" xfId="66" applyFont="1" applyFill="1" applyBorder="1" applyAlignment="1">
      <alignment horizontal="center" vertical="center"/>
    </xf>
    <xf numFmtId="179" fontId="1" fillId="40" borderId="13" xfId="66" applyFont="1" applyFill="1" applyBorder="1" applyAlignment="1">
      <alignment horizontal="center" vertical="center"/>
    </xf>
    <xf numFmtId="179" fontId="1" fillId="0" borderId="13" xfId="66" applyFont="1" applyFill="1" applyBorder="1" applyAlignment="1">
      <alignment horizontal="center" vertical="center"/>
    </xf>
    <xf numFmtId="181" fontId="3" fillId="35" borderId="11" xfId="0" applyNumberFormat="1" applyFont="1" applyFill="1" applyBorder="1" applyAlignment="1">
      <alignment horizontal="center" vertical="center"/>
    </xf>
    <xf numFmtId="181" fontId="3" fillId="36" borderId="11" xfId="0" applyNumberFormat="1" applyFont="1" applyFill="1" applyBorder="1" applyAlignment="1">
      <alignment horizontal="center" vertical="center"/>
    </xf>
    <xf numFmtId="181" fontId="3" fillId="37" borderId="11" xfId="0" applyNumberFormat="1" applyFont="1" applyFill="1" applyBorder="1" applyAlignment="1">
      <alignment horizontal="center" vertical="center"/>
    </xf>
    <xf numFmtId="181" fontId="3" fillId="38" borderId="11" xfId="0" applyNumberFormat="1" applyFont="1" applyFill="1" applyBorder="1" applyAlignment="1">
      <alignment horizontal="center" vertical="center"/>
    </xf>
    <xf numFmtId="181" fontId="3" fillId="39" borderId="11" xfId="0" applyNumberFormat="1" applyFont="1" applyFill="1" applyBorder="1" applyAlignment="1">
      <alignment horizontal="center" vertical="center"/>
    </xf>
    <xf numFmtId="181" fontId="3" fillId="40" borderId="14" xfId="0" applyNumberFormat="1" applyFont="1" applyFill="1" applyBorder="1" applyAlignment="1">
      <alignment horizontal="center" vertical="center"/>
    </xf>
    <xf numFmtId="205" fontId="3" fillId="35" borderId="11" xfId="0" applyNumberFormat="1" applyFont="1" applyFill="1" applyBorder="1" applyAlignment="1">
      <alignment horizontal="center" vertical="center"/>
    </xf>
    <xf numFmtId="205" fontId="3" fillId="36" borderId="11" xfId="0" applyNumberFormat="1" applyFont="1" applyFill="1" applyBorder="1" applyAlignment="1">
      <alignment horizontal="center" vertical="center"/>
    </xf>
    <xf numFmtId="205" fontId="3" fillId="37" borderId="11" xfId="0" applyNumberFormat="1" applyFont="1" applyFill="1" applyBorder="1" applyAlignment="1">
      <alignment horizontal="center" vertical="center"/>
    </xf>
    <xf numFmtId="205" fontId="3" fillId="38" borderId="11" xfId="0" applyNumberFormat="1" applyFont="1" applyFill="1" applyBorder="1" applyAlignment="1">
      <alignment horizontal="center" vertical="center"/>
    </xf>
    <xf numFmtId="205" fontId="3" fillId="39" borderId="11" xfId="0" applyNumberFormat="1" applyFont="1" applyFill="1" applyBorder="1" applyAlignment="1">
      <alignment horizontal="center" vertical="center"/>
    </xf>
    <xf numFmtId="205" fontId="3" fillId="40" borderId="11" xfId="0" applyNumberFormat="1" applyFont="1" applyFill="1" applyBorder="1" applyAlignment="1">
      <alignment horizontal="center" vertical="center"/>
    </xf>
    <xf numFmtId="205" fontId="3" fillId="0" borderId="11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Alignment="1">
      <alignment horizontal="right"/>
    </xf>
    <xf numFmtId="0" fontId="4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17" xfId="0" applyNumberFormat="1" applyFont="1" applyBorder="1" applyAlignment="1" applyProtection="1">
      <alignment horizontal="right" vertical="top" wrapText="1"/>
      <protection locked="0"/>
    </xf>
    <xf numFmtId="49" fontId="4" fillId="0" borderId="15" xfId="0" applyNumberFormat="1" applyFont="1" applyBorder="1" applyAlignment="1">
      <alignment horizontal="right" vertical="top" wrapText="1"/>
    </xf>
    <xf numFmtId="181" fontId="1" fillId="0" borderId="11" xfId="57" applyNumberFormat="1" applyFont="1" applyFill="1" applyBorder="1" applyAlignment="1">
      <alignment horizontal="center" vertical="center" wrapText="1"/>
      <protection/>
    </xf>
    <xf numFmtId="182" fontId="12" fillId="0" borderId="11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wrapText="1"/>
    </xf>
    <xf numFmtId="179" fontId="1" fillId="40" borderId="14" xfId="66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79" fontId="1" fillId="0" borderId="0" xfId="66" applyFont="1" applyFill="1" applyAlignment="1">
      <alignment/>
    </xf>
    <xf numFmtId="179" fontId="12" fillId="0" borderId="11" xfId="66" applyFont="1" applyFill="1" applyBorder="1" applyAlignment="1">
      <alignment vertical="center" wrapText="1"/>
    </xf>
    <xf numFmtId="179" fontId="1" fillId="0" borderId="0" xfId="66" applyFont="1" applyFill="1" applyAlignment="1">
      <alignment vertical="center"/>
    </xf>
    <xf numFmtId="204" fontId="13" fillId="0" borderId="15" xfId="66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84" fontId="3" fillId="0" borderId="11" xfId="66" applyNumberFormat="1" applyFont="1" applyFill="1" applyBorder="1" applyAlignment="1">
      <alignment vertical="center"/>
    </xf>
    <xf numFmtId="184" fontId="1" fillId="0" borderId="11" xfId="66" applyNumberFormat="1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79" fontId="1" fillId="0" borderId="0" xfId="66" applyFont="1" applyFill="1" applyAlignment="1">
      <alignment horizontal="center" vertical="center"/>
    </xf>
    <xf numFmtId="204" fontId="13" fillId="0" borderId="11" xfId="66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4" fontId="1" fillId="0" borderId="11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181" fontId="3" fillId="0" borderId="11" xfId="66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vertical="top"/>
    </xf>
    <xf numFmtId="179" fontId="1" fillId="0" borderId="0" xfId="66" applyFont="1" applyFill="1" applyAlignment="1">
      <alignment horizontal="center"/>
    </xf>
    <xf numFmtId="179" fontId="12" fillId="0" borderId="11" xfId="66" applyFont="1" applyFill="1" applyBorder="1" applyAlignment="1">
      <alignment horizontal="center" vertical="center" wrapText="1"/>
    </xf>
    <xf numFmtId="204" fontId="13" fillId="0" borderId="11" xfId="66" applyNumberFormat="1" applyFont="1" applyFill="1" applyBorder="1" applyAlignment="1">
      <alignment horizontal="center" vertical="center" wrapText="1"/>
    </xf>
    <xf numFmtId="184" fontId="3" fillId="0" borderId="11" xfId="66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22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55" applyNumberFormat="1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top" wrapText="1"/>
    </xf>
    <xf numFmtId="195" fontId="1" fillId="0" borderId="11" xfId="57" applyNumberFormat="1" applyFont="1" applyFill="1" applyBorder="1" applyAlignment="1">
      <alignment horizontal="left" vertical="top" wrapText="1"/>
      <protection/>
    </xf>
    <xf numFmtId="195" fontId="3" fillId="0" borderId="11" xfId="57" applyNumberFormat="1" applyFont="1" applyFill="1" applyBorder="1" applyAlignment="1">
      <alignment horizontal="left" vertical="top" wrapText="1"/>
      <protection/>
    </xf>
    <xf numFmtId="2" fontId="1" fillId="0" borderId="11" xfId="57" applyNumberFormat="1" applyFont="1" applyFill="1" applyBorder="1" applyAlignment="1">
      <alignment horizontal="left" vertical="top" wrapText="1"/>
      <protection/>
    </xf>
    <xf numFmtId="0" fontId="1" fillId="0" borderId="11" xfId="57" applyNumberFormat="1" applyFont="1" applyFill="1" applyBorder="1" applyAlignment="1">
      <alignment horizontal="left" vertical="top" wrapText="1"/>
      <protection/>
    </xf>
    <xf numFmtId="49" fontId="3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wrapText="1"/>
    </xf>
    <xf numFmtId="0" fontId="6" fillId="0" borderId="11" xfId="56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/>
    </xf>
    <xf numFmtId="0" fontId="4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left" vertical="justify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55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83" fontId="7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22" fontId="1" fillId="0" borderId="0" xfId="0" applyNumberFormat="1" applyFont="1" applyAlignment="1">
      <alignment horizontal="left"/>
    </xf>
    <xf numFmtId="183" fontId="1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58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195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top"/>
    </xf>
    <xf numFmtId="0" fontId="1" fillId="0" borderId="11" xfId="0" applyNumberFormat="1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181" fontId="1" fillId="41" borderId="11" xfId="0" applyNumberFormat="1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/>
    </xf>
    <xf numFmtId="181" fontId="1" fillId="41" borderId="11" xfId="0" applyNumberFormat="1" applyFont="1" applyFill="1" applyBorder="1" applyAlignment="1">
      <alignment horizontal="center" vertical="center"/>
    </xf>
    <xf numFmtId="181" fontId="1" fillId="41" borderId="11" xfId="0" applyNumberFormat="1" applyFont="1" applyFill="1" applyBorder="1" applyAlignment="1">
      <alignment horizontal="center"/>
    </xf>
    <xf numFmtId="181" fontId="1" fillId="41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9" fontId="1" fillId="0" borderId="0" xfId="66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9" fontId="1" fillId="0" borderId="0" xfId="66" applyFont="1" applyFill="1" applyBorder="1" applyAlignment="1">
      <alignment/>
    </xf>
    <xf numFmtId="179" fontId="1" fillId="0" borderId="0" xfId="66" applyFont="1" applyFill="1" applyBorder="1" applyAlignment="1">
      <alignment horizontal="center"/>
    </xf>
    <xf numFmtId="184" fontId="1" fillId="0" borderId="0" xfId="66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181" fontId="20" fillId="0" borderId="11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wrapText="1"/>
    </xf>
    <xf numFmtId="49" fontId="1" fillId="0" borderId="11" xfId="57" applyNumberFormat="1" applyFont="1" applyFill="1" applyBorder="1" applyAlignment="1">
      <alignment horizontal="center" vertical="center" wrapText="1"/>
      <protection/>
    </xf>
    <xf numFmtId="181" fontId="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" fillId="0" borderId="11" xfId="54" applyFont="1" applyBorder="1" applyAlignment="1">
      <alignment horizontal="center" vertical="top" wrapText="1"/>
      <protection/>
    </xf>
    <xf numFmtId="0" fontId="1" fillId="0" borderId="11" xfId="0" applyFont="1" applyBorder="1" applyAlignment="1">
      <alignment vertical="top" wrapText="1"/>
    </xf>
    <xf numFmtId="4" fontId="1" fillId="0" borderId="11" xfId="54" applyNumberFormat="1" applyFont="1" applyBorder="1" applyAlignment="1">
      <alignment horizontal="center" vertical="top" wrapText="1"/>
      <protection/>
    </xf>
    <xf numFmtId="49" fontId="3" fillId="0" borderId="11" xfId="54" applyNumberFormat="1" applyFont="1" applyFill="1" applyBorder="1" applyAlignment="1">
      <alignment horizontal="center" vertical="top" wrapText="1"/>
      <protection/>
    </xf>
    <xf numFmtId="0" fontId="3" fillId="0" borderId="11" xfId="0" applyNumberFormat="1" applyFont="1" applyFill="1" applyBorder="1" applyAlignment="1">
      <alignment horizontal="left" vertical="top" wrapText="1"/>
    </xf>
    <xf numFmtId="4" fontId="3" fillId="0" borderId="11" xfId="54" applyNumberFormat="1" applyFont="1" applyFill="1" applyBorder="1" applyAlignment="1">
      <alignment horizontal="center" vertical="top" wrapText="1"/>
      <protection/>
    </xf>
    <xf numFmtId="49" fontId="3" fillId="0" borderId="0" xfId="54" applyNumberFormat="1" applyFont="1" applyFill="1" applyBorder="1" applyAlignment="1">
      <alignment horizontal="center" vertical="top" wrapText="1"/>
      <protection/>
    </xf>
    <xf numFmtId="0" fontId="3" fillId="0" borderId="0" xfId="0" applyNumberFormat="1" applyFont="1" applyFill="1" applyBorder="1" applyAlignment="1">
      <alignment horizontal="left" vertical="top" wrapText="1"/>
    </xf>
    <xf numFmtId="4" fontId="3" fillId="0" borderId="0" xfId="54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1" fillId="41" borderId="11" xfId="0" applyNumberFormat="1" applyFont="1" applyFill="1" applyBorder="1" applyAlignment="1">
      <alignment horizontal="left" vertical="center" wrapText="1"/>
    </xf>
    <xf numFmtId="49" fontId="1" fillId="41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54" applyNumberFormat="1" applyFont="1" applyBorder="1" applyAlignment="1">
      <alignment horizontal="center" vertical="top" wrapText="1"/>
      <protection/>
    </xf>
    <xf numFmtId="181" fontId="7" fillId="0" borderId="11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22" fillId="0" borderId="18" xfId="0" applyFont="1" applyBorder="1" applyAlignment="1">
      <alignment horizontal="right" wrapText="1"/>
    </xf>
    <xf numFmtId="16" fontId="7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2" fontId="3" fillId="0" borderId="15" xfId="66" applyNumberFormat="1" applyFont="1" applyFill="1" applyBorder="1" applyAlignment="1">
      <alignment horizontal="center" vertical="center" wrapText="1"/>
    </xf>
    <xf numFmtId="2" fontId="3" fillId="0" borderId="11" xfId="66" applyNumberFormat="1" applyFont="1" applyFill="1" applyBorder="1" applyAlignment="1">
      <alignment horizontal="center" vertical="center"/>
    </xf>
    <xf numFmtId="2" fontId="1" fillId="0" borderId="11" xfId="66" applyNumberFormat="1" applyFont="1" applyFill="1" applyBorder="1" applyAlignment="1">
      <alignment horizontal="center" vertical="center"/>
    </xf>
    <xf numFmtId="2" fontId="1" fillId="0" borderId="13" xfId="66" applyNumberFormat="1" applyFont="1" applyFill="1" applyBorder="1" applyAlignment="1">
      <alignment horizontal="center" vertical="center"/>
    </xf>
    <xf numFmtId="2" fontId="1" fillId="41" borderId="11" xfId="66" applyNumberFormat="1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81" fontId="1" fillId="41" borderId="11" xfId="57" applyNumberFormat="1" applyFont="1" applyFill="1" applyBorder="1" applyAlignment="1">
      <alignment horizontal="center" vertical="center" wrapText="1"/>
      <protection/>
    </xf>
    <xf numFmtId="181" fontId="3" fillId="41" borderId="11" xfId="66" applyNumberFormat="1" applyFont="1" applyFill="1" applyBorder="1" applyAlignment="1">
      <alignment horizontal="center" vertical="center" wrapText="1"/>
    </xf>
    <xf numFmtId="181" fontId="3" fillId="41" borderId="11" xfId="57" applyNumberFormat="1" applyFont="1" applyFill="1" applyBorder="1" applyAlignment="1">
      <alignment horizontal="center" vertical="center" wrapText="1"/>
      <protection/>
    </xf>
    <xf numFmtId="181" fontId="3" fillId="41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81" fontId="3" fillId="41" borderId="11" xfId="57" applyNumberFormat="1" applyFont="1" applyFill="1" applyBorder="1" applyAlignment="1">
      <alignment horizontal="center" vertical="center"/>
      <protection/>
    </xf>
    <xf numFmtId="49" fontId="60" fillId="41" borderId="11" xfId="0" applyNumberFormat="1" applyFont="1" applyFill="1" applyBorder="1" applyAlignment="1">
      <alignment horizontal="center" vertical="center" wrapText="1"/>
    </xf>
    <xf numFmtId="184" fontId="60" fillId="41" borderId="11" xfId="66" applyNumberFormat="1" applyFont="1" applyFill="1" applyBorder="1" applyAlignment="1">
      <alignment horizontal="center" vertical="center"/>
    </xf>
    <xf numFmtId="181" fontId="60" fillId="41" borderId="11" xfId="0" applyNumberFormat="1" applyFont="1" applyFill="1" applyBorder="1" applyAlignment="1">
      <alignment vertical="center"/>
    </xf>
    <xf numFmtId="0" fontId="60" fillId="41" borderId="0" xfId="0" applyFont="1" applyFill="1" applyBorder="1" applyAlignment="1">
      <alignment horizontal="center" vertical="center"/>
    </xf>
    <xf numFmtId="0" fontId="60" fillId="41" borderId="0" xfId="0" applyFont="1" applyFill="1" applyAlignment="1">
      <alignment horizontal="center" vertical="center"/>
    </xf>
    <xf numFmtId="184" fontId="1" fillId="41" borderId="11" xfId="66" applyNumberFormat="1" applyFont="1" applyFill="1" applyBorder="1" applyAlignment="1">
      <alignment horizontal="center" vertical="center"/>
    </xf>
    <xf numFmtId="181" fontId="1" fillId="41" borderId="11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41" borderId="11" xfId="0" applyFont="1" applyFill="1" applyBorder="1" applyAlignment="1">
      <alignment horizontal="left" vertical="top" wrapText="1"/>
    </xf>
    <xf numFmtId="2" fontId="1" fillId="41" borderId="11" xfId="0" applyNumberFormat="1" applyFont="1" applyFill="1" applyBorder="1" applyAlignment="1">
      <alignment horizontal="center" vertical="center"/>
    </xf>
    <xf numFmtId="2" fontId="3" fillId="41" borderId="11" xfId="66" applyNumberFormat="1" applyFont="1" applyFill="1" applyBorder="1" applyAlignment="1">
      <alignment horizontal="center" vertical="center"/>
    </xf>
    <xf numFmtId="184" fontId="3" fillId="41" borderId="11" xfId="66" applyNumberFormat="1" applyFont="1" applyFill="1" applyBorder="1" applyAlignment="1">
      <alignment horizontal="center" vertical="center"/>
    </xf>
    <xf numFmtId="184" fontId="3" fillId="41" borderId="11" xfId="66" applyNumberFormat="1" applyFont="1" applyFill="1" applyBorder="1" applyAlignment="1">
      <alignment vertical="center"/>
    </xf>
    <xf numFmtId="184" fontId="1" fillId="41" borderId="11" xfId="66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Alignment="1">
      <alignment horizontal="center" vertical="center"/>
    </xf>
    <xf numFmtId="0" fontId="23" fillId="41" borderId="11" xfId="0" applyFont="1" applyFill="1" applyBorder="1" applyAlignment="1">
      <alignment horizontal="left" vertical="center" wrapText="1"/>
    </xf>
    <xf numFmtId="181" fontId="22" fillId="0" borderId="11" xfId="0" applyNumberFormat="1" applyFont="1" applyBorder="1" applyAlignment="1">
      <alignment horizontal="center" vertical="center"/>
    </xf>
    <xf numFmtId="2" fontId="62" fillId="0" borderId="11" xfId="66" applyNumberFormat="1" applyFont="1" applyFill="1" applyBorder="1" applyAlignment="1">
      <alignment horizontal="center" vertical="center"/>
    </xf>
    <xf numFmtId="181" fontId="7" fillId="41" borderId="11" xfId="0" applyNumberFormat="1" applyFont="1" applyFill="1" applyBorder="1" applyAlignment="1">
      <alignment horizontal="center" vertical="center"/>
    </xf>
    <xf numFmtId="181" fontId="20" fillId="41" borderId="11" xfId="0" applyNumberFormat="1" applyFont="1" applyFill="1" applyBorder="1" applyAlignment="1">
      <alignment horizontal="center" vertical="center"/>
    </xf>
    <xf numFmtId="184" fontId="23" fillId="41" borderId="11" xfId="66" applyNumberFormat="1" applyFont="1" applyFill="1" applyBorder="1" applyAlignment="1">
      <alignment horizontal="center" vertical="center"/>
    </xf>
    <xf numFmtId="181" fontId="1" fillId="0" borderId="11" xfId="66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9" fillId="34" borderId="0" xfId="0" applyNumberFormat="1" applyFont="1" applyFill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1" fillId="0" borderId="0" xfId="0" applyNumberFormat="1" applyFont="1" applyAlignment="1">
      <alignment horizontal="right" vertical="top" wrapText="1"/>
    </xf>
    <xf numFmtId="0" fontId="3" fillId="0" borderId="1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179" fontId="1" fillId="0" borderId="0" xfId="66" applyFont="1" applyFill="1" applyAlignment="1">
      <alignment horizontal="right"/>
    </xf>
    <xf numFmtId="0" fontId="0" fillId="0" borderId="0" xfId="0" applyAlignment="1">
      <alignment/>
    </xf>
    <xf numFmtId="0" fontId="9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180" fontId="17" fillId="0" borderId="14" xfId="66" applyNumberFormat="1" applyFont="1" applyBorder="1" applyAlignment="1">
      <alignment horizontal="center" vertical="center"/>
    </xf>
    <xf numFmtId="180" fontId="17" fillId="0" borderId="13" xfId="66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180" fontId="19" fillId="0" borderId="14" xfId="66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81" fontId="0" fillId="0" borderId="13" xfId="0" applyNumberForma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79" fontId="1" fillId="0" borderId="0" xfId="66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179" fontId="1" fillId="0" borderId="0" xfId="66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3" fillId="0" borderId="0" xfId="54" applyFont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top" wrapText="1"/>
      <protection/>
    </xf>
    <xf numFmtId="4" fontId="1" fillId="0" borderId="11" xfId="54" applyNumberFormat="1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1" fillId="41" borderId="12" xfId="0" applyFont="1" applyFill="1" applyBorder="1" applyAlignment="1">
      <alignment horizontal="left" vertical="center" wrapText="1"/>
    </xf>
    <xf numFmtId="0" fontId="1" fillId="41" borderId="15" xfId="0" applyFont="1" applyFill="1" applyBorder="1" applyAlignment="1">
      <alignment horizontal="left" vertical="center" wrapText="1"/>
    </xf>
    <xf numFmtId="4" fontId="1" fillId="0" borderId="20" xfId="54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1" fillId="0" borderId="12" xfId="54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54" applyFont="1" applyBorder="1" applyAlignment="1">
      <alignment horizontal="center" vertical="center" wrapText="1"/>
      <protection/>
    </xf>
    <xf numFmtId="4" fontId="3" fillId="0" borderId="11" xfId="54" applyNumberFormat="1" applyFont="1" applyFill="1" applyBorder="1" applyAlignment="1">
      <alignment horizontal="center" vertical="top" wrapText="1"/>
      <protection/>
    </xf>
    <xf numFmtId="4" fontId="1" fillId="0" borderId="14" xfId="54" applyNumberFormat="1" applyFont="1" applyBorder="1" applyAlignment="1">
      <alignment horizontal="center" vertical="top" wrapText="1"/>
      <protection/>
    </xf>
    <xf numFmtId="4" fontId="1" fillId="0" borderId="13" xfId="54" applyNumberFormat="1" applyFont="1" applyBorder="1" applyAlignment="1">
      <alignment horizontal="center" vertical="top" wrapText="1"/>
      <protection/>
    </xf>
    <xf numFmtId="49" fontId="1" fillId="0" borderId="12" xfId="54" applyNumberFormat="1" applyFont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3" fontId="9" fillId="0" borderId="0" xfId="0" applyNumberFormat="1" applyFont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3" fontId="1" fillId="0" borderId="11" xfId="0" applyNumberFormat="1" applyFont="1" applyBorder="1" applyAlignment="1">
      <alignment horizontal="left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6" xfId="54"/>
    <cellStyle name="Обычный 9" xfId="55"/>
    <cellStyle name="Обычный_Брг_03_3" xfId="56"/>
    <cellStyle name="Обычный_Лист1" xfId="57"/>
    <cellStyle name="Обычный_приложения к бюджету (на 2008 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00390625" style="0" customWidth="1"/>
    <col min="2" max="2" width="17.28125" style="0" customWidth="1"/>
    <col min="3" max="3" width="12.7109375" style="0" customWidth="1"/>
    <col min="4" max="4" width="16.8515625" style="0" customWidth="1"/>
    <col min="5" max="5" width="11.8515625" style="0" customWidth="1"/>
    <col min="6" max="6" width="24.28125" style="0" customWidth="1"/>
  </cols>
  <sheetData>
    <row r="1" spans="1:6" ht="12.75">
      <c r="A1" s="2"/>
      <c r="B1" s="2"/>
      <c r="C1" s="2"/>
      <c r="D1" s="381" t="s">
        <v>587</v>
      </c>
      <c r="E1" s="381"/>
      <c r="F1" s="382"/>
    </row>
    <row r="2" spans="1:6" ht="12.75">
      <c r="A2" s="2"/>
      <c r="B2" s="2"/>
      <c r="C2" s="2"/>
      <c r="D2" s="383" t="s">
        <v>635</v>
      </c>
      <c r="E2" s="383"/>
      <c r="F2" s="383"/>
    </row>
    <row r="3" spans="1:6" ht="12.75">
      <c r="A3" s="2"/>
      <c r="B3" s="2"/>
      <c r="C3" s="2"/>
      <c r="D3" s="384"/>
      <c r="E3" s="384"/>
      <c r="F3" s="384"/>
    </row>
    <row r="4" spans="1:6" ht="15">
      <c r="A4" s="77"/>
      <c r="B4" s="77"/>
      <c r="C4" s="77"/>
      <c r="D4" s="77"/>
      <c r="E4" s="77"/>
      <c r="F4" s="77"/>
    </row>
    <row r="5" spans="1:6" ht="15.75">
      <c r="A5" s="385" t="s">
        <v>452</v>
      </c>
      <c r="B5" s="385"/>
      <c r="C5" s="385"/>
      <c r="D5" s="385"/>
      <c r="E5" s="385"/>
      <c r="F5" s="385"/>
    </row>
    <row r="6" spans="1:6" ht="33" customHeight="1">
      <c r="A6" s="386" t="s">
        <v>550</v>
      </c>
      <c r="B6" s="386"/>
      <c r="C6" s="386"/>
      <c r="D6" s="386"/>
      <c r="E6" s="386"/>
      <c r="F6" s="386"/>
    </row>
    <row r="7" spans="1:6" ht="14.25">
      <c r="A7" s="321"/>
      <c r="B7" s="321"/>
      <c r="C7" s="321"/>
      <c r="D7" s="321"/>
      <c r="E7" s="321"/>
      <c r="F7" s="321"/>
    </row>
    <row r="8" spans="1:6" ht="22.5">
      <c r="A8" s="266" t="s">
        <v>183</v>
      </c>
      <c r="B8" s="266" t="s">
        <v>453</v>
      </c>
      <c r="C8" s="266" t="s">
        <v>454</v>
      </c>
      <c r="D8" s="266" t="s">
        <v>455</v>
      </c>
      <c r="E8" s="266" t="s">
        <v>456</v>
      </c>
      <c r="F8" s="266" t="s">
        <v>457</v>
      </c>
    </row>
    <row r="9" spans="1:6" ht="14.25">
      <c r="A9" s="387" t="s">
        <v>459</v>
      </c>
      <c r="B9" s="388"/>
      <c r="C9" s="388"/>
      <c r="D9" s="388"/>
      <c r="E9" s="388"/>
      <c r="F9" s="389"/>
    </row>
    <row r="10" spans="1:6" ht="15">
      <c r="A10" s="322" t="s">
        <v>232</v>
      </c>
      <c r="B10" s="322"/>
      <c r="C10" s="322"/>
      <c r="D10" s="322"/>
      <c r="E10" s="322"/>
      <c r="F10" s="265"/>
    </row>
    <row r="11" spans="1:6" ht="14.25">
      <c r="A11" s="323"/>
      <c r="B11" s="323" t="s">
        <v>458</v>
      </c>
      <c r="C11" s="323"/>
      <c r="D11" s="323"/>
      <c r="E11" s="323"/>
      <c r="F11" s="324">
        <f>SUM(F10:F10)</f>
        <v>0</v>
      </c>
    </row>
    <row r="12" spans="1:6" ht="14.25">
      <c r="A12" s="378" t="s">
        <v>461</v>
      </c>
      <c r="B12" s="379"/>
      <c r="C12" s="379"/>
      <c r="D12" s="379"/>
      <c r="E12" s="379"/>
      <c r="F12" s="380"/>
    </row>
    <row r="13" spans="1:6" ht="15">
      <c r="A13" s="3">
        <v>1</v>
      </c>
      <c r="B13" s="325" t="s">
        <v>460</v>
      </c>
      <c r="C13" s="325" t="s">
        <v>460</v>
      </c>
      <c r="D13" s="325" t="s">
        <v>460</v>
      </c>
      <c r="E13" s="325" t="s">
        <v>460</v>
      </c>
      <c r="F13" s="326">
        <v>0</v>
      </c>
    </row>
    <row r="14" spans="1:6" ht="14.25">
      <c r="A14" s="325"/>
      <c r="B14" s="325" t="s">
        <v>458</v>
      </c>
      <c r="C14" s="325"/>
      <c r="D14" s="325"/>
      <c r="E14" s="325"/>
      <c r="F14" s="327">
        <v>0</v>
      </c>
    </row>
    <row r="15" spans="1:6" ht="14.25">
      <c r="A15" s="378" t="s">
        <v>551</v>
      </c>
      <c r="B15" s="379"/>
      <c r="C15" s="379"/>
      <c r="D15" s="379"/>
      <c r="E15" s="379"/>
      <c r="F15" s="380"/>
    </row>
    <row r="16" spans="1:6" ht="15">
      <c r="A16" s="3">
        <v>1</v>
      </c>
      <c r="B16" s="325" t="s">
        <v>460</v>
      </c>
      <c r="C16" s="325" t="s">
        <v>460</v>
      </c>
      <c r="D16" s="325" t="s">
        <v>460</v>
      </c>
      <c r="E16" s="325" t="s">
        <v>460</v>
      </c>
      <c r="F16" s="326">
        <v>0</v>
      </c>
    </row>
    <row r="17" spans="1:6" ht="14.25">
      <c r="A17" s="325"/>
      <c r="B17" s="325" t="s">
        <v>458</v>
      </c>
      <c r="C17" s="325"/>
      <c r="D17" s="325"/>
      <c r="E17" s="325"/>
      <c r="F17" s="328">
        <f>SUM(F14:F15)</f>
        <v>0</v>
      </c>
    </row>
  </sheetData>
  <sheetProtection/>
  <mergeCells count="8">
    <mergeCell ref="A12:F12"/>
    <mergeCell ref="A15:F15"/>
    <mergeCell ref="D1:F1"/>
    <mergeCell ref="D2:F2"/>
    <mergeCell ref="D3:F3"/>
    <mergeCell ref="A5:F5"/>
    <mergeCell ref="A6:F6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2"/>
  <sheetViews>
    <sheetView zoomScalePageLayoutView="0" workbookViewId="0" topLeftCell="A1">
      <selection activeCell="E3" sqref="E3:G3"/>
    </sheetView>
  </sheetViews>
  <sheetFormatPr defaultColWidth="9.140625" defaultRowHeight="12.75"/>
  <cols>
    <col min="1" max="1" width="4.7109375" style="34" customWidth="1"/>
    <col min="2" max="2" width="7.00390625" style="34" customWidth="1"/>
    <col min="3" max="3" width="9.140625" style="34" customWidth="1"/>
    <col min="4" max="4" width="5.421875" style="34" customWidth="1"/>
    <col min="5" max="5" width="53.8515625" style="43" customWidth="1"/>
    <col min="6" max="6" width="10.140625" style="206" bestFit="1" customWidth="1"/>
    <col min="7" max="7" width="11.00390625" style="34" bestFit="1" customWidth="1"/>
    <col min="8" max="16384" width="9.140625" style="34" customWidth="1"/>
  </cols>
  <sheetData>
    <row r="1" spans="2:7" ht="12.75">
      <c r="B1" s="33"/>
      <c r="C1" s="33"/>
      <c r="D1" s="33"/>
      <c r="E1" s="413" t="s">
        <v>595</v>
      </c>
      <c r="F1" s="413"/>
      <c r="G1" s="402"/>
    </row>
    <row r="2" spans="2:7" ht="12.75">
      <c r="B2" s="33"/>
      <c r="C2" s="33"/>
      <c r="D2" s="33"/>
      <c r="E2" s="398" t="s">
        <v>644</v>
      </c>
      <c r="F2" s="398"/>
      <c r="G2" s="427"/>
    </row>
    <row r="3" spans="2:7" ht="12.75">
      <c r="B3" s="33"/>
      <c r="C3" s="33"/>
      <c r="D3" s="33"/>
      <c r="E3" s="414"/>
      <c r="F3" s="414"/>
      <c r="G3" s="428"/>
    </row>
    <row r="4" spans="2:6" ht="12.75">
      <c r="B4" s="33"/>
      <c r="C4" s="33"/>
      <c r="D4" s="33"/>
      <c r="E4" s="92"/>
      <c r="F4" s="214"/>
    </row>
    <row r="5" spans="2:6" s="83" customFormat="1" ht="15" customHeight="1">
      <c r="B5" s="426" t="s">
        <v>584</v>
      </c>
      <c r="C5" s="426"/>
      <c r="D5" s="426"/>
      <c r="E5" s="426"/>
      <c r="F5" s="426"/>
    </row>
    <row r="6" spans="2:6" s="83" customFormat="1" ht="9.75" customHeight="1">
      <c r="B6" s="423"/>
      <c r="C6" s="423"/>
      <c r="D6" s="423"/>
      <c r="E6" s="423"/>
      <c r="F6" s="423"/>
    </row>
    <row r="7" spans="1:7" ht="33.75">
      <c r="A7" s="40" t="s">
        <v>73</v>
      </c>
      <c r="B7" s="36" t="s">
        <v>281</v>
      </c>
      <c r="C7" s="36" t="s">
        <v>282</v>
      </c>
      <c r="D7" s="36" t="s">
        <v>283</v>
      </c>
      <c r="E7" s="201" t="s">
        <v>284</v>
      </c>
      <c r="F7" s="215" t="s">
        <v>416</v>
      </c>
      <c r="G7" s="215" t="s">
        <v>573</v>
      </c>
    </row>
    <row r="8" spans="1:7" s="86" customFormat="1" ht="10.5">
      <c r="A8" s="85">
        <v>1</v>
      </c>
      <c r="B8" s="38" t="s">
        <v>286</v>
      </c>
      <c r="C8" s="38" t="s">
        <v>287</v>
      </c>
      <c r="D8" s="38" t="s">
        <v>75</v>
      </c>
      <c r="E8" s="191">
        <v>5</v>
      </c>
      <c r="F8" s="207">
        <v>6</v>
      </c>
      <c r="G8" s="85">
        <v>7</v>
      </c>
    </row>
    <row r="9" spans="1:7" s="200" customFormat="1" ht="28.5">
      <c r="A9" s="174">
        <v>526</v>
      </c>
      <c r="B9" s="39"/>
      <c r="C9" s="39"/>
      <c r="D9" s="39"/>
      <c r="E9" s="261" t="s">
        <v>74</v>
      </c>
      <c r="F9" s="217">
        <f>F10+F72+F79+F89+F117+F149+F159+F143</f>
        <v>31746.6</v>
      </c>
      <c r="G9" s="217">
        <f>G10+G72+G79+G89+G117+G149+G159+G143</f>
        <v>31187.6</v>
      </c>
    </row>
    <row r="10" spans="1:7" ht="12.75">
      <c r="A10" s="40"/>
      <c r="B10" s="39" t="s">
        <v>245</v>
      </c>
      <c r="C10" s="39"/>
      <c r="D10" s="39"/>
      <c r="E10" s="230" t="s">
        <v>246</v>
      </c>
      <c r="F10" s="105">
        <f>F11+F16+F52+F57</f>
        <v>5045.8</v>
      </c>
      <c r="G10" s="105">
        <f>G11+G16+G52+G57</f>
        <v>5089.4</v>
      </c>
    </row>
    <row r="11" spans="1:7" ht="25.5">
      <c r="A11" s="40"/>
      <c r="B11" s="24" t="s">
        <v>247</v>
      </c>
      <c r="C11" s="24"/>
      <c r="D11" s="24"/>
      <c r="E11" s="227" t="s">
        <v>251</v>
      </c>
      <c r="F11" s="113">
        <f aca="true" t="shared" si="0" ref="F11:G13">F12</f>
        <v>891.5</v>
      </c>
      <c r="G11" s="204">
        <f t="shared" si="0"/>
        <v>891.5</v>
      </c>
    </row>
    <row r="12" spans="1:7" ht="25.5">
      <c r="A12" s="40"/>
      <c r="B12" s="24"/>
      <c r="C12" s="24" t="s">
        <v>544</v>
      </c>
      <c r="D12" s="24"/>
      <c r="E12" s="227" t="s">
        <v>253</v>
      </c>
      <c r="F12" s="113">
        <f t="shared" si="0"/>
        <v>891.5</v>
      </c>
      <c r="G12" s="204">
        <f t="shared" si="0"/>
        <v>891.5</v>
      </c>
    </row>
    <row r="13" spans="1:7" ht="12.75">
      <c r="A13" s="40"/>
      <c r="B13" s="24"/>
      <c r="C13" s="24" t="s">
        <v>545</v>
      </c>
      <c r="D13" s="24"/>
      <c r="E13" s="227" t="s">
        <v>255</v>
      </c>
      <c r="F13" s="113">
        <f t="shared" si="0"/>
        <v>891.5</v>
      </c>
      <c r="G13" s="204">
        <f t="shared" si="0"/>
        <v>891.5</v>
      </c>
    </row>
    <row r="14" spans="1:7" ht="51">
      <c r="A14" s="40"/>
      <c r="B14" s="24"/>
      <c r="C14" s="24"/>
      <c r="D14" s="24" t="s">
        <v>186</v>
      </c>
      <c r="E14" s="1" t="s">
        <v>464</v>
      </c>
      <c r="F14" s="113">
        <v>891.5</v>
      </c>
      <c r="G14" s="204">
        <v>891.5</v>
      </c>
    </row>
    <row r="15" spans="1:7" ht="25.5">
      <c r="A15" s="40"/>
      <c r="B15" s="24"/>
      <c r="C15" s="24"/>
      <c r="D15" s="24" t="s">
        <v>187</v>
      </c>
      <c r="E15" s="1" t="s">
        <v>465</v>
      </c>
      <c r="F15" s="113">
        <f>F14</f>
        <v>891.5</v>
      </c>
      <c r="G15" s="204">
        <f>G14</f>
        <v>891.5</v>
      </c>
    </row>
    <row r="16" spans="1:7" ht="38.25">
      <c r="A16" s="40"/>
      <c r="B16" s="24" t="s">
        <v>258</v>
      </c>
      <c r="C16" s="24"/>
      <c r="D16" s="24"/>
      <c r="E16" s="227" t="s">
        <v>259</v>
      </c>
      <c r="F16" s="113">
        <f>F17+F25+F30</f>
        <v>3714.7</v>
      </c>
      <c r="G16" s="113">
        <f>G17+G25+G30</f>
        <v>3751.3</v>
      </c>
    </row>
    <row r="17" spans="1:7" ht="25.5">
      <c r="A17" s="40"/>
      <c r="B17" s="24"/>
      <c r="C17" s="24" t="s">
        <v>544</v>
      </c>
      <c r="D17" s="24"/>
      <c r="E17" s="227" t="s">
        <v>253</v>
      </c>
      <c r="F17" s="113">
        <f>F18</f>
        <v>3092.1</v>
      </c>
      <c r="G17" s="203">
        <f>G18</f>
        <v>3128.7</v>
      </c>
    </row>
    <row r="18" spans="1:7" ht="12.75">
      <c r="A18" s="40"/>
      <c r="B18" s="24"/>
      <c r="C18" s="24" t="s">
        <v>546</v>
      </c>
      <c r="D18" s="24"/>
      <c r="E18" s="1" t="s">
        <v>257</v>
      </c>
      <c r="F18" s="113">
        <f>F19+F21+F23</f>
        <v>3092.1</v>
      </c>
      <c r="G18" s="113">
        <f>G19+G21+G23</f>
        <v>3128.7</v>
      </c>
    </row>
    <row r="19" spans="1:7" ht="51">
      <c r="A19" s="40"/>
      <c r="B19" s="24"/>
      <c r="C19" s="24"/>
      <c r="D19" s="24" t="s">
        <v>186</v>
      </c>
      <c r="E19" s="1" t="s">
        <v>464</v>
      </c>
      <c r="F19" s="113">
        <v>2418.9</v>
      </c>
      <c r="G19" s="203">
        <v>2418.4</v>
      </c>
    </row>
    <row r="20" spans="1:7" ht="25.5">
      <c r="A20" s="40"/>
      <c r="B20" s="24"/>
      <c r="C20" s="24"/>
      <c r="D20" s="24" t="s">
        <v>187</v>
      </c>
      <c r="E20" s="1" t="s">
        <v>465</v>
      </c>
      <c r="F20" s="113">
        <f>F19</f>
        <v>2418.9</v>
      </c>
      <c r="G20" s="204">
        <f>G19</f>
        <v>2418.4</v>
      </c>
    </row>
    <row r="21" spans="1:7" ht="25.5">
      <c r="A21" s="40"/>
      <c r="B21" s="24"/>
      <c r="C21" s="24"/>
      <c r="D21" s="24" t="s">
        <v>188</v>
      </c>
      <c r="E21" s="1" t="s">
        <v>466</v>
      </c>
      <c r="F21" s="113">
        <v>654.7</v>
      </c>
      <c r="G21" s="204">
        <v>689.8</v>
      </c>
    </row>
    <row r="22" spans="1:7" ht="25.5">
      <c r="A22" s="40"/>
      <c r="B22" s="24"/>
      <c r="C22" s="24"/>
      <c r="D22" s="24" t="s">
        <v>190</v>
      </c>
      <c r="E22" s="1" t="s">
        <v>467</v>
      </c>
      <c r="F22" s="113">
        <f>F21</f>
        <v>654.7</v>
      </c>
      <c r="G22" s="204">
        <f>G21</f>
        <v>689.8</v>
      </c>
    </row>
    <row r="23" spans="1:7" ht="12.75">
      <c r="A23" s="40"/>
      <c r="B23" s="24"/>
      <c r="C23" s="24"/>
      <c r="D23" s="24" t="s">
        <v>192</v>
      </c>
      <c r="E23" s="227" t="s">
        <v>193</v>
      </c>
      <c r="F23" s="113">
        <v>18.5</v>
      </c>
      <c r="G23" s="204">
        <v>20.5</v>
      </c>
    </row>
    <row r="24" spans="1:7" ht="38.25">
      <c r="A24" s="40"/>
      <c r="B24" s="24"/>
      <c r="C24" s="24"/>
      <c r="D24" s="24" t="s">
        <v>194</v>
      </c>
      <c r="E24" s="227" t="s">
        <v>207</v>
      </c>
      <c r="F24" s="113">
        <f>F23</f>
        <v>18.5</v>
      </c>
      <c r="G24" s="204">
        <f>G23</f>
        <v>20.5</v>
      </c>
    </row>
    <row r="25" spans="1:7" ht="25.5">
      <c r="A25" s="40"/>
      <c r="B25" s="24"/>
      <c r="C25" s="24" t="s">
        <v>484</v>
      </c>
      <c r="D25" s="24"/>
      <c r="E25" s="1" t="s">
        <v>406</v>
      </c>
      <c r="F25" s="113">
        <f aca="true" t="shared" si="1" ref="F25:G27">F26</f>
        <v>3.5</v>
      </c>
      <c r="G25" s="203">
        <f t="shared" si="1"/>
        <v>3.5</v>
      </c>
    </row>
    <row r="26" spans="1:7" ht="38.25">
      <c r="A26" s="40"/>
      <c r="B26" s="24"/>
      <c r="C26" s="24" t="s">
        <v>485</v>
      </c>
      <c r="D26" s="24"/>
      <c r="E26" s="1" t="s">
        <v>407</v>
      </c>
      <c r="F26" s="113">
        <f t="shared" si="1"/>
        <v>3.5</v>
      </c>
      <c r="G26" s="209">
        <f t="shared" si="1"/>
        <v>3.5</v>
      </c>
    </row>
    <row r="27" spans="1:7" ht="25.5">
      <c r="A27" s="40"/>
      <c r="B27" s="24"/>
      <c r="C27" s="24" t="s">
        <v>529</v>
      </c>
      <c r="D27" s="24"/>
      <c r="E27" s="1" t="s">
        <v>290</v>
      </c>
      <c r="F27" s="113">
        <f t="shared" si="1"/>
        <v>3.5</v>
      </c>
      <c r="G27" s="209">
        <f t="shared" si="1"/>
        <v>3.5</v>
      </c>
    </row>
    <row r="28" spans="1:7" ht="25.5">
      <c r="A28" s="40"/>
      <c r="B28" s="24"/>
      <c r="C28" s="24"/>
      <c r="D28" s="24" t="s">
        <v>188</v>
      </c>
      <c r="E28" s="1" t="s">
        <v>466</v>
      </c>
      <c r="F28" s="113">
        <v>3.5</v>
      </c>
      <c r="G28" s="209">
        <v>3.5</v>
      </c>
    </row>
    <row r="29" spans="1:7" ht="25.5">
      <c r="A29" s="40"/>
      <c r="B29" s="24"/>
      <c r="C29" s="24"/>
      <c r="D29" s="24" t="s">
        <v>190</v>
      </c>
      <c r="E29" s="1" t="s">
        <v>467</v>
      </c>
      <c r="F29" s="113">
        <f>F28</f>
        <v>3.5</v>
      </c>
      <c r="G29" s="209">
        <f>G28</f>
        <v>3.5</v>
      </c>
    </row>
    <row r="30" spans="1:7" ht="38.25">
      <c r="A30" s="40"/>
      <c r="B30" s="24"/>
      <c r="C30" s="24" t="s">
        <v>469</v>
      </c>
      <c r="D30" s="24"/>
      <c r="E30" s="227" t="s">
        <v>248</v>
      </c>
      <c r="F30" s="113">
        <f>F31+F34+F37+F40+F43+F46+F49</f>
        <v>619.1</v>
      </c>
      <c r="G30" s="113">
        <f>G31+G34+G37+G40+G43+G46+G49</f>
        <v>619.1</v>
      </c>
    </row>
    <row r="31" spans="1:7" ht="38.25">
      <c r="A31" s="40"/>
      <c r="B31" s="24"/>
      <c r="C31" s="24" t="s">
        <v>468</v>
      </c>
      <c r="D31" s="24"/>
      <c r="E31" s="1" t="s">
        <v>408</v>
      </c>
      <c r="F31" s="113">
        <f>F32</f>
        <v>27.7</v>
      </c>
      <c r="G31" s="209">
        <f>G32</f>
        <v>27.7</v>
      </c>
    </row>
    <row r="32" spans="1:7" ht="12.75">
      <c r="A32" s="40"/>
      <c r="B32" s="24"/>
      <c r="C32" s="24"/>
      <c r="D32" s="24" t="s">
        <v>288</v>
      </c>
      <c r="E32" s="226" t="s">
        <v>260</v>
      </c>
      <c r="F32" s="113">
        <v>27.7</v>
      </c>
      <c r="G32" s="209">
        <v>27.7</v>
      </c>
    </row>
    <row r="33" spans="1:7" ht="12.75">
      <c r="A33" s="40"/>
      <c r="B33" s="24"/>
      <c r="C33" s="24"/>
      <c r="D33" s="24" t="s">
        <v>203</v>
      </c>
      <c r="E33" s="226" t="s">
        <v>225</v>
      </c>
      <c r="F33" s="113">
        <f>F32</f>
        <v>27.7</v>
      </c>
      <c r="G33" s="209">
        <f>G32</f>
        <v>27.7</v>
      </c>
    </row>
    <row r="34" spans="1:7" ht="25.5">
      <c r="A34" s="40"/>
      <c r="B34" s="24"/>
      <c r="C34" s="24" t="s">
        <v>470</v>
      </c>
      <c r="D34" s="24"/>
      <c r="E34" s="227" t="s">
        <v>67</v>
      </c>
      <c r="F34" s="113">
        <f>F35</f>
        <v>31.1</v>
      </c>
      <c r="G34" s="203">
        <f>G35</f>
        <v>31.1</v>
      </c>
    </row>
    <row r="35" spans="1:7" ht="12.75">
      <c r="A35" s="40"/>
      <c r="B35" s="24"/>
      <c r="C35" s="24"/>
      <c r="D35" s="24" t="s">
        <v>288</v>
      </c>
      <c r="E35" s="226" t="s">
        <v>260</v>
      </c>
      <c r="F35" s="113">
        <v>31.1</v>
      </c>
      <c r="G35" s="203">
        <v>31.1</v>
      </c>
    </row>
    <row r="36" spans="1:7" ht="12.75">
      <c r="A36" s="40"/>
      <c r="B36" s="24"/>
      <c r="C36" s="24"/>
      <c r="D36" s="24" t="s">
        <v>203</v>
      </c>
      <c r="E36" s="226" t="s">
        <v>225</v>
      </c>
      <c r="F36" s="113">
        <f>F35</f>
        <v>31.1</v>
      </c>
      <c r="G36" s="203">
        <f>G35</f>
        <v>31.1</v>
      </c>
    </row>
    <row r="37" spans="1:7" ht="38.25">
      <c r="A37" s="40"/>
      <c r="B37" s="24"/>
      <c r="C37" s="24" t="s">
        <v>471</v>
      </c>
      <c r="D37" s="24"/>
      <c r="E37" s="227" t="s">
        <v>249</v>
      </c>
      <c r="F37" s="113">
        <f>F38</f>
        <v>108.1</v>
      </c>
      <c r="G37" s="203">
        <f>G38</f>
        <v>108.1</v>
      </c>
    </row>
    <row r="38" spans="1:7" ht="12.75">
      <c r="A38" s="40"/>
      <c r="B38" s="24"/>
      <c r="C38" s="24"/>
      <c r="D38" s="24" t="s">
        <v>288</v>
      </c>
      <c r="E38" s="226" t="s">
        <v>260</v>
      </c>
      <c r="F38" s="113">
        <v>108.1</v>
      </c>
      <c r="G38" s="203">
        <v>108.1</v>
      </c>
    </row>
    <row r="39" spans="1:7" ht="12.75">
      <c r="A39" s="40"/>
      <c r="B39" s="24"/>
      <c r="C39" s="24"/>
      <c r="D39" s="24" t="s">
        <v>203</v>
      </c>
      <c r="E39" s="226" t="s">
        <v>225</v>
      </c>
      <c r="F39" s="113">
        <f>F38</f>
        <v>108.1</v>
      </c>
      <c r="G39" s="210">
        <f>G38</f>
        <v>108.1</v>
      </c>
    </row>
    <row r="40" spans="1:7" ht="25.5">
      <c r="A40" s="40"/>
      <c r="B40" s="24"/>
      <c r="C40" s="24" t="s">
        <v>472</v>
      </c>
      <c r="D40" s="24"/>
      <c r="E40" s="1" t="s">
        <v>382</v>
      </c>
      <c r="F40" s="113">
        <f>F41</f>
        <v>34.1</v>
      </c>
      <c r="G40" s="204">
        <f>G41</f>
        <v>34.1</v>
      </c>
    </row>
    <row r="41" spans="1:7" ht="12.75">
      <c r="A41" s="40"/>
      <c r="B41" s="24"/>
      <c r="C41" s="24"/>
      <c r="D41" s="24" t="s">
        <v>288</v>
      </c>
      <c r="E41" s="236" t="s">
        <v>260</v>
      </c>
      <c r="F41" s="113">
        <v>34.1</v>
      </c>
      <c r="G41" s="204">
        <v>34.1</v>
      </c>
    </row>
    <row r="42" spans="1:7" ht="12.75">
      <c r="A42" s="40"/>
      <c r="B42" s="24"/>
      <c r="C42" s="24"/>
      <c r="D42" s="24" t="s">
        <v>203</v>
      </c>
      <c r="E42" s="236" t="s">
        <v>225</v>
      </c>
      <c r="F42" s="113">
        <f>F41</f>
        <v>34.1</v>
      </c>
      <c r="G42" s="204">
        <f>G41</f>
        <v>34.1</v>
      </c>
    </row>
    <row r="43" spans="1:7" ht="38.25">
      <c r="A43" s="40"/>
      <c r="B43" s="24"/>
      <c r="C43" s="24" t="s">
        <v>474</v>
      </c>
      <c r="D43" s="24"/>
      <c r="E43" s="1" t="s">
        <v>381</v>
      </c>
      <c r="F43" s="113">
        <f>F44</f>
        <v>373.1</v>
      </c>
      <c r="G43" s="209">
        <f>G44</f>
        <v>373.1</v>
      </c>
    </row>
    <row r="44" spans="1:7" ht="12.75">
      <c r="A44" s="40"/>
      <c r="B44" s="24"/>
      <c r="C44" s="24"/>
      <c r="D44" s="24" t="s">
        <v>288</v>
      </c>
      <c r="E44" s="226" t="s">
        <v>260</v>
      </c>
      <c r="F44" s="113">
        <v>373.1</v>
      </c>
      <c r="G44" s="209">
        <v>373.1</v>
      </c>
    </row>
    <row r="45" spans="1:7" ht="12.75">
      <c r="A45" s="40"/>
      <c r="B45" s="24"/>
      <c r="C45" s="24"/>
      <c r="D45" s="24" t="s">
        <v>203</v>
      </c>
      <c r="E45" s="226" t="s">
        <v>225</v>
      </c>
      <c r="F45" s="113">
        <f>F44</f>
        <v>373.1</v>
      </c>
      <c r="G45" s="209">
        <f>G44</f>
        <v>373.1</v>
      </c>
    </row>
    <row r="46" spans="1:7" ht="38.25">
      <c r="A46" s="40"/>
      <c r="B46" s="24"/>
      <c r="C46" s="24" t="s">
        <v>476</v>
      </c>
      <c r="D46" s="24"/>
      <c r="E46" s="236" t="s">
        <v>409</v>
      </c>
      <c r="F46" s="113">
        <f>F47</f>
        <v>22.5</v>
      </c>
      <c r="G46" s="204">
        <f>G47</f>
        <v>22.5</v>
      </c>
    </row>
    <row r="47" spans="1:7" ht="12.75">
      <c r="A47" s="40"/>
      <c r="B47" s="24"/>
      <c r="C47" s="24"/>
      <c r="D47" s="24" t="s">
        <v>288</v>
      </c>
      <c r="E47" s="236" t="s">
        <v>260</v>
      </c>
      <c r="F47" s="113">
        <v>22.5</v>
      </c>
      <c r="G47" s="204">
        <v>22.5</v>
      </c>
    </row>
    <row r="48" spans="1:7" ht="12.75">
      <c r="A48" s="40"/>
      <c r="B48" s="24"/>
      <c r="C48" s="24"/>
      <c r="D48" s="24" t="s">
        <v>203</v>
      </c>
      <c r="E48" s="236" t="s">
        <v>225</v>
      </c>
      <c r="F48" s="113">
        <f>F47</f>
        <v>22.5</v>
      </c>
      <c r="G48" s="204">
        <f>G47</f>
        <v>22.5</v>
      </c>
    </row>
    <row r="49" spans="1:7" ht="38.25">
      <c r="A49" s="40"/>
      <c r="B49" s="24"/>
      <c r="C49" s="24" t="s">
        <v>477</v>
      </c>
      <c r="D49" s="24"/>
      <c r="E49" s="236" t="s">
        <v>410</v>
      </c>
      <c r="F49" s="113">
        <f>F50</f>
        <v>22.5</v>
      </c>
      <c r="G49" s="204">
        <f>G50</f>
        <v>22.5</v>
      </c>
    </row>
    <row r="50" spans="1:7" ht="12.75">
      <c r="A50" s="40"/>
      <c r="B50" s="24"/>
      <c r="C50" s="24"/>
      <c r="D50" s="24" t="s">
        <v>288</v>
      </c>
      <c r="E50" s="236" t="s">
        <v>260</v>
      </c>
      <c r="F50" s="113">
        <v>22.5</v>
      </c>
      <c r="G50" s="204">
        <v>22.5</v>
      </c>
    </row>
    <row r="51" spans="1:7" ht="12.75">
      <c r="A51" s="40"/>
      <c r="B51" s="24"/>
      <c r="C51" s="24"/>
      <c r="D51" s="24" t="s">
        <v>203</v>
      </c>
      <c r="E51" s="236" t="s">
        <v>225</v>
      </c>
      <c r="F51" s="113">
        <f>F50</f>
        <v>22.5</v>
      </c>
      <c r="G51" s="204">
        <f>G50</f>
        <v>22.5</v>
      </c>
    </row>
    <row r="52" spans="1:7" ht="12.75">
      <c r="A52" s="40"/>
      <c r="B52" s="24" t="s">
        <v>250</v>
      </c>
      <c r="C52" s="24"/>
      <c r="D52" s="24"/>
      <c r="E52" s="227" t="s">
        <v>239</v>
      </c>
      <c r="F52" s="113">
        <f aca="true" t="shared" si="2" ref="F52:G54">F53</f>
        <v>200</v>
      </c>
      <c r="G52" s="203">
        <f t="shared" si="2"/>
        <v>200</v>
      </c>
    </row>
    <row r="53" spans="1:7" ht="12.75">
      <c r="A53" s="40"/>
      <c r="B53" s="24"/>
      <c r="C53" s="24" t="s">
        <v>547</v>
      </c>
      <c r="D53" s="24"/>
      <c r="E53" s="1" t="s">
        <v>239</v>
      </c>
      <c r="F53" s="113">
        <f t="shared" si="2"/>
        <v>200</v>
      </c>
      <c r="G53" s="204">
        <f t="shared" si="2"/>
        <v>200</v>
      </c>
    </row>
    <row r="54" spans="1:7" ht="12.75">
      <c r="A54" s="40"/>
      <c r="B54" s="24"/>
      <c r="C54" s="24" t="s">
        <v>548</v>
      </c>
      <c r="D54" s="24"/>
      <c r="E54" s="1" t="s">
        <v>240</v>
      </c>
      <c r="F54" s="113">
        <f t="shared" si="2"/>
        <v>200</v>
      </c>
      <c r="G54" s="204">
        <f t="shared" si="2"/>
        <v>200</v>
      </c>
    </row>
    <row r="55" spans="1:7" ht="12.75">
      <c r="A55" s="40"/>
      <c r="B55" s="24"/>
      <c r="C55" s="24"/>
      <c r="D55" s="24" t="s">
        <v>192</v>
      </c>
      <c r="E55" s="209" t="s">
        <v>193</v>
      </c>
      <c r="F55" s="113">
        <v>200</v>
      </c>
      <c r="G55" s="204">
        <v>200</v>
      </c>
    </row>
    <row r="56" spans="1:7" ht="12.75">
      <c r="A56" s="40"/>
      <c r="B56" s="24"/>
      <c r="C56" s="24"/>
      <c r="D56" s="24" t="s">
        <v>195</v>
      </c>
      <c r="E56" s="227" t="s">
        <v>196</v>
      </c>
      <c r="F56" s="113">
        <f>F55</f>
        <v>200</v>
      </c>
      <c r="G56" s="204">
        <f>G55</f>
        <v>200</v>
      </c>
    </row>
    <row r="57" spans="1:7" ht="12.75">
      <c r="A57" s="40"/>
      <c r="B57" s="24" t="s">
        <v>279</v>
      </c>
      <c r="C57" s="24"/>
      <c r="D57" s="24"/>
      <c r="E57" s="227" t="s">
        <v>241</v>
      </c>
      <c r="F57" s="113">
        <f>F58+F65</f>
        <v>239.6</v>
      </c>
      <c r="G57" s="210">
        <f>G58+G65</f>
        <v>246.6</v>
      </c>
    </row>
    <row r="58" spans="1:7" ht="38.25">
      <c r="A58" s="40"/>
      <c r="B58" s="24"/>
      <c r="C58" s="24" t="s">
        <v>478</v>
      </c>
      <c r="D58" s="24"/>
      <c r="E58" s="1" t="s">
        <v>131</v>
      </c>
      <c r="F58" s="113">
        <f>F59+F62</f>
        <v>161</v>
      </c>
      <c r="G58" s="113">
        <f>G59+G62</f>
        <v>168</v>
      </c>
    </row>
    <row r="59" spans="1:7" ht="25.5">
      <c r="A59" s="40"/>
      <c r="B59" s="24"/>
      <c r="C59" s="24" t="s">
        <v>479</v>
      </c>
      <c r="D59" s="24"/>
      <c r="E59" s="1" t="s">
        <v>68</v>
      </c>
      <c r="F59" s="113">
        <f>F60</f>
        <v>44</v>
      </c>
      <c r="G59" s="210">
        <f>G60</f>
        <v>48</v>
      </c>
    </row>
    <row r="60" spans="1:7" ht="25.5">
      <c r="A60" s="40"/>
      <c r="B60" s="24"/>
      <c r="C60" s="24"/>
      <c r="D60" s="24" t="s">
        <v>188</v>
      </c>
      <c r="E60" s="1" t="s">
        <v>466</v>
      </c>
      <c r="F60" s="113">
        <v>44</v>
      </c>
      <c r="G60" s="210">
        <v>48</v>
      </c>
    </row>
    <row r="61" spans="1:7" ht="25.5">
      <c r="A61" s="40"/>
      <c r="B61" s="24"/>
      <c r="C61" s="24"/>
      <c r="D61" s="24" t="s">
        <v>190</v>
      </c>
      <c r="E61" s="1" t="s">
        <v>467</v>
      </c>
      <c r="F61" s="113">
        <f>F60</f>
        <v>44</v>
      </c>
      <c r="G61" s="210">
        <f>G60</f>
        <v>48</v>
      </c>
    </row>
    <row r="62" spans="1:7" ht="25.5">
      <c r="A62" s="40"/>
      <c r="B62" s="24"/>
      <c r="C62" s="24" t="s">
        <v>480</v>
      </c>
      <c r="D62" s="24"/>
      <c r="E62" s="1" t="s">
        <v>262</v>
      </c>
      <c r="F62" s="113">
        <f>F63</f>
        <v>117</v>
      </c>
      <c r="G62" s="203">
        <f>G63</f>
        <v>120</v>
      </c>
    </row>
    <row r="63" spans="1:7" ht="25.5">
      <c r="A63" s="40"/>
      <c r="B63" s="24"/>
      <c r="C63" s="24"/>
      <c r="D63" s="24" t="s">
        <v>188</v>
      </c>
      <c r="E63" s="1" t="s">
        <v>466</v>
      </c>
      <c r="F63" s="113">
        <v>117</v>
      </c>
      <c r="G63" s="204">
        <v>120</v>
      </c>
    </row>
    <row r="64" spans="1:7" ht="25.5">
      <c r="A64" s="40"/>
      <c r="B64" s="24"/>
      <c r="C64" s="24"/>
      <c r="D64" s="24" t="s">
        <v>190</v>
      </c>
      <c r="E64" s="1" t="s">
        <v>467</v>
      </c>
      <c r="F64" s="113">
        <f>F63</f>
        <v>117</v>
      </c>
      <c r="G64" s="204">
        <f>G63</f>
        <v>120</v>
      </c>
    </row>
    <row r="65" spans="1:7" ht="25.5">
      <c r="A65" s="40"/>
      <c r="B65" s="24"/>
      <c r="C65" s="24" t="s">
        <v>481</v>
      </c>
      <c r="D65" s="24"/>
      <c r="E65" s="1" t="s">
        <v>122</v>
      </c>
      <c r="F65" s="113">
        <f>F66+F69</f>
        <v>78.6</v>
      </c>
      <c r="G65" s="113">
        <f>G66+G69</f>
        <v>78.6</v>
      </c>
    </row>
    <row r="66" spans="1:7" ht="12.75">
      <c r="A66" s="40"/>
      <c r="B66" s="24"/>
      <c r="C66" s="24" t="s">
        <v>482</v>
      </c>
      <c r="D66" s="24"/>
      <c r="E66" s="1" t="s">
        <v>132</v>
      </c>
      <c r="F66" s="113">
        <f>F67</f>
        <v>20</v>
      </c>
      <c r="G66" s="203">
        <f>G67</f>
        <v>20</v>
      </c>
    </row>
    <row r="67" spans="1:7" ht="25.5">
      <c r="A67" s="40"/>
      <c r="B67" s="24"/>
      <c r="C67" s="24"/>
      <c r="D67" s="24" t="s">
        <v>188</v>
      </c>
      <c r="E67" s="1" t="s">
        <v>466</v>
      </c>
      <c r="F67" s="113">
        <v>20</v>
      </c>
      <c r="G67" s="204">
        <v>20</v>
      </c>
    </row>
    <row r="68" spans="1:7" ht="25.5">
      <c r="A68" s="40"/>
      <c r="B68" s="24"/>
      <c r="C68" s="24"/>
      <c r="D68" s="24" t="s">
        <v>190</v>
      </c>
      <c r="E68" s="1" t="s">
        <v>467</v>
      </c>
      <c r="F68" s="113">
        <f>F67</f>
        <v>20</v>
      </c>
      <c r="G68" s="204">
        <f>G67</f>
        <v>20</v>
      </c>
    </row>
    <row r="69" spans="1:7" ht="25.5">
      <c r="A69" s="40"/>
      <c r="B69" s="24"/>
      <c r="C69" s="24" t="s">
        <v>483</v>
      </c>
      <c r="D69" s="24"/>
      <c r="E69" s="1" t="s">
        <v>123</v>
      </c>
      <c r="F69" s="113">
        <f>F70</f>
        <v>58.6</v>
      </c>
      <c r="G69" s="203">
        <f>G70</f>
        <v>58.6</v>
      </c>
    </row>
    <row r="70" spans="1:7" ht="25.5">
      <c r="A70" s="40"/>
      <c r="B70" s="24"/>
      <c r="C70" s="24"/>
      <c r="D70" s="24" t="s">
        <v>188</v>
      </c>
      <c r="E70" s="1" t="s">
        <v>466</v>
      </c>
      <c r="F70" s="113">
        <v>58.6</v>
      </c>
      <c r="G70" s="203">
        <v>58.6</v>
      </c>
    </row>
    <row r="71" spans="1:7" ht="25.5">
      <c r="A71" s="40"/>
      <c r="B71" s="24"/>
      <c r="C71" s="24"/>
      <c r="D71" s="24" t="s">
        <v>190</v>
      </c>
      <c r="E71" s="1" t="s">
        <v>467</v>
      </c>
      <c r="F71" s="113">
        <f>F70</f>
        <v>58.6</v>
      </c>
      <c r="G71" s="203">
        <f>G70</f>
        <v>58.6</v>
      </c>
    </row>
    <row r="72" spans="1:7" ht="12.75">
      <c r="A72" s="40"/>
      <c r="B72" s="185" t="s">
        <v>26</v>
      </c>
      <c r="C72" s="185"/>
      <c r="D72" s="185"/>
      <c r="E72" s="186" t="s">
        <v>27</v>
      </c>
      <c r="F72" s="105">
        <f aca="true" t="shared" si="3" ref="F72:G74">F73</f>
        <v>347.4</v>
      </c>
      <c r="G72" s="202">
        <f t="shared" si="3"/>
        <v>331.9</v>
      </c>
    </row>
    <row r="73" spans="1:7" ht="12.75">
      <c r="A73" s="40"/>
      <c r="B73" s="24" t="s">
        <v>28</v>
      </c>
      <c r="C73" s="24"/>
      <c r="D73" s="24"/>
      <c r="E73" s="183" t="s">
        <v>29</v>
      </c>
      <c r="F73" s="113">
        <f t="shared" si="3"/>
        <v>347.4</v>
      </c>
      <c r="G73" s="203">
        <f t="shared" si="3"/>
        <v>331.9</v>
      </c>
    </row>
    <row r="74" spans="1:7" ht="25.5">
      <c r="A74" s="40"/>
      <c r="B74" s="24"/>
      <c r="C74" s="24" t="s">
        <v>484</v>
      </c>
      <c r="D74" s="24"/>
      <c r="E74" s="258" t="s">
        <v>406</v>
      </c>
      <c r="F74" s="113">
        <f t="shared" si="3"/>
        <v>347.4</v>
      </c>
      <c r="G74" s="210">
        <f t="shared" si="3"/>
        <v>331.9</v>
      </c>
    </row>
    <row r="75" spans="1:7" ht="38.25">
      <c r="A75" s="40"/>
      <c r="B75" s="24"/>
      <c r="C75" s="24" t="s">
        <v>485</v>
      </c>
      <c r="D75" s="24"/>
      <c r="E75" s="258" t="s">
        <v>407</v>
      </c>
      <c r="F75" s="113">
        <f>F77</f>
        <v>347.4</v>
      </c>
      <c r="G75" s="203">
        <f>G77</f>
        <v>331.9</v>
      </c>
    </row>
    <row r="76" spans="1:7" ht="76.5">
      <c r="A76" s="40"/>
      <c r="B76" s="24"/>
      <c r="C76" s="24" t="s">
        <v>486</v>
      </c>
      <c r="D76" s="24"/>
      <c r="E76" s="258" t="s">
        <v>487</v>
      </c>
      <c r="F76" s="113">
        <f>F77</f>
        <v>347.4</v>
      </c>
      <c r="G76" s="203">
        <f>G77</f>
        <v>331.9</v>
      </c>
    </row>
    <row r="77" spans="1:7" ht="51">
      <c r="A77" s="40"/>
      <c r="B77" s="24"/>
      <c r="C77" s="24"/>
      <c r="D77" s="24" t="s">
        <v>186</v>
      </c>
      <c r="E77" s="1" t="s">
        <v>464</v>
      </c>
      <c r="F77" s="113">
        <v>347.4</v>
      </c>
      <c r="G77" s="203">
        <v>331.9</v>
      </c>
    </row>
    <row r="78" spans="1:7" ht="25.5">
      <c r="A78" s="40"/>
      <c r="B78" s="24"/>
      <c r="C78" s="24"/>
      <c r="D78" s="24" t="s">
        <v>187</v>
      </c>
      <c r="E78" s="1" t="s">
        <v>465</v>
      </c>
      <c r="F78" s="113">
        <f>F77</f>
        <v>347.4</v>
      </c>
      <c r="G78" s="203">
        <f>G77</f>
        <v>331.9</v>
      </c>
    </row>
    <row r="79" spans="1:7" ht="25.5">
      <c r="A79" s="40"/>
      <c r="B79" s="39" t="s">
        <v>125</v>
      </c>
      <c r="C79" s="39"/>
      <c r="D79" s="39"/>
      <c r="E79" s="225" t="s">
        <v>220</v>
      </c>
      <c r="F79" s="105">
        <f>F80</f>
        <v>3381</v>
      </c>
      <c r="G79" s="202">
        <f>G80</f>
        <v>3654</v>
      </c>
    </row>
    <row r="80" spans="1:7" ht="12.75">
      <c r="A80" s="40"/>
      <c r="B80" s="24" t="s">
        <v>15</v>
      </c>
      <c r="C80" s="24"/>
      <c r="D80" s="24"/>
      <c r="E80" s="226" t="s">
        <v>16</v>
      </c>
      <c r="F80" s="113">
        <f>F81+F85</f>
        <v>3381</v>
      </c>
      <c r="G80" s="113">
        <f>G81+G85</f>
        <v>3654</v>
      </c>
    </row>
    <row r="81" spans="1:7" ht="25.5">
      <c r="A81" s="40"/>
      <c r="B81" s="24"/>
      <c r="C81" s="24" t="s">
        <v>488</v>
      </c>
      <c r="D81" s="24"/>
      <c r="E81" s="1" t="s">
        <v>376</v>
      </c>
      <c r="F81" s="113">
        <f>F82</f>
        <v>290</v>
      </c>
      <c r="G81" s="203">
        <f>G82</f>
        <v>319</v>
      </c>
    </row>
    <row r="82" spans="1:7" ht="25.5">
      <c r="A82" s="40"/>
      <c r="B82" s="24"/>
      <c r="C82" s="24" t="s">
        <v>560</v>
      </c>
      <c r="D82" s="24"/>
      <c r="E82" s="1" t="s">
        <v>559</v>
      </c>
      <c r="F82" s="113">
        <f>F83</f>
        <v>290</v>
      </c>
      <c r="G82" s="203">
        <f>G83</f>
        <v>319</v>
      </c>
    </row>
    <row r="83" spans="1:7" ht="25.5">
      <c r="A83" s="40"/>
      <c r="B83" s="24"/>
      <c r="C83" s="24"/>
      <c r="D83" s="24" t="s">
        <v>188</v>
      </c>
      <c r="E83" s="1" t="s">
        <v>466</v>
      </c>
      <c r="F83" s="113">
        <v>290</v>
      </c>
      <c r="G83" s="203">
        <v>319</v>
      </c>
    </row>
    <row r="84" spans="1:7" ht="25.5">
      <c r="A84" s="40"/>
      <c r="B84" s="24"/>
      <c r="C84" s="24"/>
      <c r="D84" s="24" t="s">
        <v>190</v>
      </c>
      <c r="E84" s="1" t="s">
        <v>467</v>
      </c>
      <c r="F84" s="113">
        <f>F83</f>
        <v>290</v>
      </c>
      <c r="G84" s="203">
        <f>G83</f>
        <v>319</v>
      </c>
    </row>
    <row r="85" spans="1:7" ht="38.25">
      <c r="A85" s="40"/>
      <c r="B85" s="24"/>
      <c r="C85" s="24" t="s">
        <v>489</v>
      </c>
      <c r="D85" s="24"/>
      <c r="E85" s="330" t="s">
        <v>490</v>
      </c>
      <c r="F85" s="113">
        <f>F86</f>
        <v>3091</v>
      </c>
      <c r="G85" s="210">
        <f>G86</f>
        <v>3335</v>
      </c>
    </row>
    <row r="86" spans="1:7" ht="12.75">
      <c r="A86" s="40"/>
      <c r="B86" s="24"/>
      <c r="C86" s="331" t="s">
        <v>491</v>
      </c>
      <c r="E86" s="332" t="s">
        <v>17</v>
      </c>
      <c r="F86" s="113">
        <f>F87</f>
        <v>3091</v>
      </c>
      <c r="G86" s="203">
        <f>G87</f>
        <v>3335</v>
      </c>
    </row>
    <row r="87" spans="1:7" ht="25.5">
      <c r="A87" s="40"/>
      <c r="B87" s="24"/>
      <c r="C87" s="24"/>
      <c r="D87" s="24" t="s">
        <v>188</v>
      </c>
      <c r="E87" s="1" t="s">
        <v>466</v>
      </c>
      <c r="F87" s="113">
        <v>3091</v>
      </c>
      <c r="G87" s="203">
        <v>3335</v>
      </c>
    </row>
    <row r="88" spans="1:7" ht="25.5">
      <c r="A88" s="40"/>
      <c r="B88" s="24"/>
      <c r="C88" s="24"/>
      <c r="D88" s="24" t="s">
        <v>190</v>
      </c>
      <c r="E88" s="1" t="s">
        <v>467</v>
      </c>
      <c r="F88" s="113">
        <f>F87</f>
        <v>3091</v>
      </c>
      <c r="G88" s="203">
        <f>G87</f>
        <v>3335</v>
      </c>
    </row>
    <row r="89" spans="1:7" ht="12.75">
      <c r="A89" s="40"/>
      <c r="B89" s="39" t="s">
        <v>167</v>
      </c>
      <c r="C89" s="39"/>
      <c r="D89" s="39"/>
      <c r="E89" s="225" t="s">
        <v>168</v>
      </c>
      <c r="F89" s="105">
        <f>F90+F112</f>
        <v>6368.7</v>
      </c>
      <c r="G89" s="105">
        <f>G90+G112</f>
        <v>7296.8</v>
      </c>
    </row>
    <row r="90" spans="1:7" ht="12.75">
      <c r="A90" s="40"/>
      <c r="B90" s="24" t="s">
        <v>371</v>
      </c>
      <c r="C90" s="24"/>
      <c r="D90" s="24"/>
      <c r="E90" s="1" t="s">
        <v>372</v>
      </c>
      <c r="F90" s="113">
        <f>F103+F96+F91</f>
        <v>5268.7</v>
      </c>
      <c r="G90" s="113">
        <f>G103+G96+G91</f>
        <v>6096.8</v>
      </c>
    </row>
    <row r="91" spans="1:7" ht="25.5">
      <c r="A91" s="40"/>
      <c r="B91" s="24"/>
      <c r="C91" s="24" t="s">
        <v>630</v>
      </c>
      <c r="D91" s="24"/>
      <c r="E91" s="1" t="s">
        <v>627</v>
      </c>
      <c r="F91" s="113">
        <f aca="true" t="shared" si="4" ref="F91:G94">F92</f>
        <v>436.2</v>
      </c>
      <c r="G91" s="113">
        <f t="shared" si="4"/>
        <v>908.3</v>
      </c>
    </row>
    <row r="92" spans="1:7" ht="38.25">
      <c r="A92" s="40"/>
      <c r="B92" s="24"/>
      <c r="C92" s="24" t="s">
        <v>631</v>
      </c>
      <c r="D92" s="24"/>
      <c r="E92" s="1" t="s">
        <v>628</v>
      </c>
      <c r="F92" s="113">
        <f t="shared" si="4"/>
        <v>436.2</v>
      </c>
      <c r="G92" s="113">
        <f t="shared" si="4"/>
        <v>908.3</v>
      </c>
    </row>
    <row r="93" spans="1:7" ht="25.5">
      <c r="A93" s="40"/>
      <c r="B93" s="24"/>
      <c r="C93" s="24" t="s">
        <v>632</v>
      </c>
      <c r="D93" s="24"/>
      <c r="E93" s="1" t="s">
        <v>629</v>
      </c>
      <c r="F93" s="113">
        <f t="shared" si="4"/>
        <v>436.2</v>
      </c>
      <c r="G93" s="113">
        <f t="shared" si="4"/>
        <v>908.3</v>
      </c>
    </row>
    <row r="94" spans="1:7" ht="25.5">
      <c r="A94" s="40"/>
      <c r="B94" s="24"/>
      <c r="C94" s="24"/>
      <c r="D94" s="24" t="s">
        <v>188</v>
      </c>
      <c r="E94" s="1" t="s">
        <v>466</v>
      </c>
      <c r="F94" s="113">
        <f t="shared" si="4"/>
        <v>436.2</v>
      </c>
      <c r="G94" s="113">
        <f t="shared" si="4"/>
        <v>908.3</v>
      </c>
    </row>
    <row r="95" spans="1:7" ht="25.5">
      <c r="A95" s="40"/>
      <c r="B95" s="24"/>
      <c r="C95" s="24"/>
      <c r="D95" s="24" t="s">
        <v>190</v>
      </c>
      <c r="E95" s="1" t="s">
        <v>467</v>
      </c>
      <c r="F95" s="113">
        <v>436.2</v>
      </c>
      <c r="G95" s="113">
        <v>908.3</v>
      </c>
    </row>
    <row r="96" spans="1:7" ht="25.5">
      <c r="A96" s="40"/>
      <c r="B96" s="24"/>
      <c r="C96" s="24" t="s">
        <v>495</v>
      </c>
      <c r="D96" s="24"/>
      <c r="E96" s="1" t="s">
        <v>423</v>
      </c>
      <c r="F96" s="113">
        <f aca="true" t="shared" si="5" ref="F96:G100">F97</f>
        <v>1207.9</v>
      </c>
      <c r="G96" s="204">
        <f t="shared" si="5"/>
        <v>1284.4</v>
      </c>
    </row>
    <row r="97" spans="1:7" ht="63.75">
      <c r="A97" s="40"/>
      <c r="B97" s="24"/>
      <c r="C97" s="24" t="s">
        <v>496</v>
      </c>
      <c r="D97" s="24"/>
      <c r="E97" s="1" t="s">
        <v>424</v>
      </c>
      <c r="F97" s="113">
        <f t="shared" si="5"/>
        <v>1207.9</v>
      </c>
      <c r="G97" s="204">
        <f t="shared" si="5"/>
        <v>1284.4</v>
      </c>
    </row>
    <row r="98" spans="1:7" ht="38.25">
      <c r="A98" s="40"/>
      <c r="B98" s="24"/>
      <c r="C98" s="24" t="s">
        <v>497</v>
      </c>
      <c r="D98" s="24"/>
      <c r="E98" s="1" t="s">
        <v>425</v>
      </c>
      <c r="F98" s="113">
        <f t="shared" si="5"/>
        <v>1207.9</v>
      </c>
      <c r="G98" s="204">
        <f t="shared" si="5"/>
        <v>1284.4</v>
      </c>
    </row>
    <row r="99" spans="1:7" ht="63.75">
      <c r="A99" s="40"/>
      <c r="B99" s="24"/>
      <c r="C99" s="39"/>
      <c r="D99" s="24"/>
      <c r="E99" s="1" t="s">
        <v>602</v>
      </c>
      <c r="F99" s="113">
        <f t="shared" si="5"/>
        <v>1207.9</v>
      </c>
      <c r="G99" s="204">
        <f t="shared" si="5"/>
        <v>1284.4</v>
      </c>
    </row>
    <row r="100" spans="1:7" ht="12.75">
      <c r="A100" s="40"/>
      <c r="B100" s="24"/>
      <c r="C100" s="39"/>
      <c r="D100" s="24"/>
      <c r="E100" s="1" t="s">
        <v>541</v>
      </c>
      <c r="F100" s="113">
        <f t="shared" si="5"/>
        <v>1207.9</v>
      </c>
      <c r="G100" s="204">
        <f t="shared" si="5"/>
        <v>1284.4</v>
      </c>
    </row>
    <row r="101" spans="1:7" ht="25.5">
      <c r="A101" s="40"/>
      <c r="B101" s="24"/>
      <c r="C101" s="39"/>
      <c r="D101" s="24" t="s">
        <v>188</v>
      </c>
      <c r="E101" s="1" t="s">
        <v>466</v>
      </c>
      <c r="F101" s="113">
        <v>1207.9</v>
      </c>
      <c r="G101" s="204">
        <v>1284.4</v>
      </c>
    </row>
    <row r="102" spans="1:7" ht="25.5">
      <c r="A102" s="40"/>
      <c r="B102" s="24"/>
      <c r="C102" s="39"/>
      <c r="D102" s="24" t="s">
        <v>190</v>
      </c>
      <c r="E102" s="1" t="s">
        <v>467</v>
      </c>
      <c r="F102" s="113">
        <f>F101</f>
        <v>1207.9</v>
      </c>
      <c r="G102" s="113">
        <f>G101</f>
        <v>1284.4</v>
      </c>
    </row>
    <row r="103" spans="1:7" ht="12.75">
      <c r="A103" s="40"/>
      <c r="B103" s="24"/>
      <c r="C103" s="24" t="s">
        <v>492</v>
      </c>
      <c r="D103" s="39"/>
      <c r="E103" s="1" t="s">
        <v>373</v>
      </c>
      <c r="F103" s="113">
        <f>F104+F107</f>
        <v>3624.6</v>
      </c>
      <c r="G103" s="113">
        <f>G104+G107</f>
        <v>3904.1</v>
      </c>
    </row>
    <row r="104" spans="1:7" ht="25.5">
      <c r="A104" s="40"/>
      <c r="B104" s="24"/>
      <c r="C104" s="24" t="s">
        <v>493</v>
      </c>
      <c r="D104" s="39"/>
      <c r="E104" s="1" t="s">
        <v>549</v>
      </c>
      <c r="F104" s="113">
        <f>F105</f>
        <v>3222</v>
      </c>
      <c r="G104" s="113">
        <f>G105</f>
        <v>3476</v>
      </c>
    </row>
    <row r="105" spans="1:7" ht="25.5">
      <c r="A105" s="40"/>
      <c r="B105" s="24"/>
      <c r="C105" s="39"/>
      <c r="D105" s="24" t="s">
        <v>188</v>
      </c>
      <c r="E105" s="1" t="s">
        <v>466</v>
      </c>
      <c r="F105" s="113">
        <v>3222</v>
      </c>
      <c r="G105" s="204">
        <v>3476</v>
      </c>
    </row>
    <row r="106" spans="1:7" ht="25.5">
      <c r="A106" s="40"/>
      <c r="B106" s="24"/>
      <c r="C106" s="39"/>
      <c r="D106" s="24" t="s">
        <v>190</v>
      </c>
      <c r="E106" s="1" t="s">
        <v>467</v>
      </c>
      <c r="F106" s="113">
        <f>F105</f>
        <v>3222</v>
      </c>
      <c r="G106" s="204">
        <f>G105</f>
        <v>3476</v>
      </c>
    </row>
    <row r="107" spans="1:7" ht="25.5">
      <c r="A107" s="40"/>
      <c r="B107" s="24"/>
      <c r="C107" s="24" t="s">
        <v>494</v>
      </c>
      <c r="D107" s="24"/>
      <c r="E107" s="304" t="s">
        <v>426</v>
      </c>
      <c r="F107" s="113">
        <f>F110</f>
        <v>402.6</v>
      </c>
      <c r="G107" s="204">
        <f>G110</f>
        <v>428.1</v>
      </c>
    </row>
    <row r="108" spans="1:7" ht="63.75">
      <c r="A108" s="40"/>
      <c r="B108" s="24"/>
      <c r="C108" s="24"/>
      <c r="D108" s="24"/>
      <c r="E108" s="1" t="s">
        <v>602</v>
      </c>
      <c r="F108" s="113">
        <f>F109</f>
        <v>402.6</v>
      </c>
      <c r="G108" s="204">
        <f>G109</f>
        <v>428.1</v>
      </c>
    </row>
    <row r="109" spans="1:7" ht="12.75">
      <c r="A109" s="40"/>
      <c r="B109" s="354"/>
      <c r="C109" s="354"/>
      <c r="D109" s="354"/>
      <c r="E109" s="1" t="s">
        <v>541</v>
      </c>
      <c r="F109" s="355">
        <f>F110</f>
        <v>402.6</v>
      </c>
      <c r="G109" s="356">
        <f>G110</f>
        <v>428.1</v>
      </c>
    </row>
    <row r="110" spans="1:7" ht="25.5">
      <c r="A110" s="40"/>
      <c r="B110" s="24"/>
      <c r="C110" s="39"/>
      <c r="D110" s="24" t="s">
        <v>188</v>
      </c>
      <c r="E110" s="1" t="s">
        <v>466</v>
      </c>
      <c r="F110" s="113">
        <v>402.6</v>
      </c>
      <c r="G110" s="204">
        <v>428.1</v>
      </c>
    </row>
    <row r="111" spans="1:7" ht="25.5">
      <c r="A111" s="40"/>
      <c r="B111" s="24"/>
      <c r="C111" s="39"/>
      <c r="D111" s="24" t="s">
        <v>190</v>
      </c>
      <c r="E111" s="1" t="s">
        <v>467</v>
      </c>
      <c r="F111" s="113">
        <f>F110</f>
        <v>402.6</v>
      </c>
      <c r="G111" s="204">
        <f>G110</f>
        <v>428.1</v>
      </c>
    </row>
    <row r="112" spans="1:7" ht="12.75">
      <c r="A112" s="40"/>
      <c r="B112" s="24" t="s">
        <v>112</v>
      </c>
      <c r="C112" s="24"/>
      <c r="D112" s="24"/>
      <c r="E112" s="1" t="s">
        <v>113</v>
      </c>
      <c r="F112" s="113">
        <f aca="true" t="shared" si="6" ref="F112:G114">F113</f>
        <v>1100</v>
      </c>
      <c r="G112" s="113">
        <f t="shared" si="6"/>
        <v>1200</v>
      </c>
    </row>
    <row r="113" spans="1:7" ht="12.75">
      <c r="A113" s="40"/>
      <c r="B113" s="39"/>
      <c r="C113" s="24" t="s">
        <v>498</v>
      </c>
      <c r="D113" s="24"/>
      <c r="E113" s="236" t="s">
        <v>18</v>
      </c>
      <c r="F113" s="113">
        <f t="shared" si="6"/>
        <v>1100</v>
      </c>
      <c r="G113" s="204">
        <f t="shared" si="6"/>
        <v>1200</v>
      </c>
    </row>
    <row r="114" spans="1:7" ht="12.75">
      <c r="A114" s="40"/>
      <c r="B114" s="39"/>
      <c r="C114" s="24" t="s">
        <v>499</v>
      </c>
      <c r="D114" s="24"/>
      <c r="E114" s="236" t="s">
        <v>19</v>
      </c>
      <c r="F114" s="113">
        <f t="shared" si="6"/>
        <v>1100</v>
      </c>
      <c r="G114" s="204">
        <f t="shared" si="6"/>
        <v>1200</v>
      </c>
    </row>
    <row r="115" spans="1:7" ht="25.5">
      <c r="A115" s="40"/>
      <c r="B115" s="39"/>
      <c r="C115" s="24"/>
      <c r="D115" s="24" t="s">
        <v>188</v>
      </c>
      <c r="E115" s="1" t="s">
        <v>466</v>
      </c>
      <c r="F115" s="113">
        <v>1100</v>
      </c>
      <c r="G115" s="204">
        <v>1200</v>
      </c>
    </row>
    <row r="116" spans="1:7" ht="25.5">
      <c r="A116" s="40"/>
      <c r="B116" s="39"/>
      <c r="C116" s="24"/>
      <c r="D116" s="24" t="s">
        <v>190</v>
      </c>
      <c r="E116" s="1" t="s">
        <v>467</v>
      </c>
      <c r="F116" s="113">
        <f>F115</f>
        <v>1100</v>
      </c>
      <c r="G116" s="204">
        <f>G115</f>
        <v>1200</v>
      </c>
    </row>
    <row r="117" spans="1:7" ht="12.75">
      <c r="A117" s="40"/>
      <c r="B117" s="39" t="s">
        <v>114</v>
      </c>
      <c r="C117" s="39"/>
      <c r="D117" s="39"/>
      <c r="E117" s="225" t="s">
        <v>115</v>
      </c>
      <c r="F117" s="105">
        <f>F118+F123</f>
        <v>6512.1</v>
      </c>
      <c r="G117" s="105">
        <f>G118+G123</f>
        <v>5517.2</v>
      </c>
    </row>
    <row r="118" spans="1:7" ht="12.75">
      <c r="A118" s="40"/>
      <c r="B118" s="24" t="s">
        <v>36</v>
      </c>
      <c r="C118" s="24"/>
      <c r="D118" s="24"/>
      <c r="E118" s="1" t="s">
        <v>37</v>
      </c>
      <c r="F118" s="113">
        <f aca="true" t="shared" si="7" ref="F118:G120">F119</f>
        <v>2065.4</v>
      </c>
      <c r="G118" s="203">
        <f t="shared" si="7"/>
        <v>668.3</v>
      </c>
    </row>
    <row r="119" spans="1:7" ht="12.75">
      <c r="A119" s="40"/>
      <c r="B119" s="39"/>
      <c r="C119" s="24" t="s">
        <v>586</v>
      </c>
      <c r="D119" s="24"/>
      <c r="E119" s="1" t="s">
        <v>35</v>
      </c>
      <c r="F119" s="113">
        <f t="shared" si="7"/>
        <v>2065.4</v>
      </c>
      <c r="G119" s="203">
        <f t="shared" si="7"/>
        <v>668.3</v>
      </c>
    </row>
    <row r="120" spans="1:7" ht="12.75">
      <c r="A120" s="40"/>
      <c r="B120" s="39"/>
      <c r="C120" s="24" t="s">
        <v>565</v>
      </c>
      <c r="D120" s="24"/>
      <c r="E120" s="1" t="s">
        <v>564</v>
      </c>
      <c r="F120" s="113">
        <f t="shared" si="7"/>
        <v>2065.4</v>
      </c>
      <c r="G120" s="203">
        <f t="shared" si="7"/>
        <v>668.3</v>
      </c>
    </row>
    <row r="121" spans="1:7" ht="32.25" customHeight="1">
      <c r="A121" s="40"/>
      <c r="B121" s="39"/>
      <c r="C121" s="24"/>
      <c r="D121" s="24" t="s">
        <v>188</v>
      </c>
      <c r="E121" s="1" t="s">
        <v>466</v>
      </c>
      <c r="F121" s="113">
        <f>F122</f>
        <v>2065.4</v>
      </c>
      <c r="G121" s="203">
        <f>G122</f>
        <v>668.3</v>
      </c>
    </row>
    <row r="122" spans="1:7" ht="12.75">
      <c r="A122" s="40"/>
      <c r="B122" s="39"/>
      <c r="C122" s="24"/>
      <c r="D122" s="24" t="s">
        <v>190</v>
      </c>
      <c r="E122" s="227" t="s">
        <v>191</v>
      </c>
      <c r="F122" s="113">
        <v>2065.4</v>
      </c>
      <c r="G122" s="203">
        <v>668.3</v>
      </c>
    </row>
    <row r="123" spans="1:7" ht="12.75">
      <c r="A123" s="40"/>
      <c r="B123" s="24" t="s">
        <v>128</v>
      </c>
      <c r="C123" s="24"/>
      <c r="D123" s="24"/>
      <c r="E123" s="227" t="s">
        <v>129</v>
      </c>
      <c r="F123" s="113">
        <f>F124</f>
        <v>4446.7</v>
      </c>
      <c r="G123" s="203">
        <f>G124</f>
        <v>4848.9</v>
      </c>
    </row>
    <row r="124" spans="1:7" ht="12.75">
      <c r="A124" s="40"/>
      <c r="B124" s="24"/>
      <c r="C124" s="24" t="s">
        <v>530</v>
      </c>
      <c r="D124" s="24"/>
      <c r="E124" s="226" t="s">
        <v>129</v>
      </c>
      <c r="F124" s="113">
        <f>F125+F128+F131+F134+F137+F140</f>
        <v>4446.7</v>
      </c>
      <c r="G124" s="113">
        <f>G125+G128+G131+G134+G137+G140</f>
        <v>4848.9</v>
      </c>
    </row>
    <row r="125" spans="1:7" ht="12.75">
      <c r="A125" s="40"/>
      <c r="B125" s="24"/>
      <c r="C125" s="24" t="s">
        <v>506</v>
      </c>
      <c r="D125" s="24"/>
      <c r="E125" s="1" t="s">
        <v>507</v>
      </c>
      <c r="F125" s="113">
        <f>F126</f>
        <v>512.2</v>
      </c>
      <c r="G125" s="204">
        <f>G126</f>
        <v>563.7</v>
      </c>
    </row>
    <row r="126" spans="1:7" ht="25.5">
      <c r="A126" s="40"/>
      <c r="B126" s="24"/>
      <c r="C126" s="24"/>
      <c r="D126" s="24" t="s">
        <v>188</v>
      </c>
      <c r="E126" s="1" t="s">
        <v>466</v>
      </c>
      <c r="F126" s="113">
        <v>512.2</v>
      </c>
      <c r="G126" s="204">
        <v>563.7</v>
      </c>
    </row>
    <row r="127" spans="1:7" ht="25.5">
      <c r="A127" s="40"/>
      <c r="B127" s="24"/>
      <c r="C127" s="24"/>
      <c r="D127" s="24" t="s">
        <v>190</v>
      </c>
      <c r="E127" s="1" t="s">
        <v>467</v>
      </c>
      <c r="F127" s="113">
        <f>F126</f>
        <v>512.2</v>
      </c>
      <c r="G127" s="204">
        <f>G126</f>
        <v>563.7</v>
      </c>
    </row>
    <row r="128" spans="1:7" ht="12.75">
      <c r="A128" s="40"/>
      <c r="B128" s="24"/>
      <c r="C128" s="24" t="s">
        <v>509</v>
      </c>
      <c r="D128" s="24"/>
      <c r="E128" s="1" t="s">
        <v>130</v>
      </c>
      <c r="F128" s="113">
        <f>F129</f>
        <v>395.2</v>
      </c>
      <c r="G128" s="204">
        <f>G129</f>
        <v>434.8</v>
      </c>
    </row>
    <row r="129" spans="1:7" ht="25.5">
      <c r="A129" s="40"/>
      <c r="B129" s="24"/>
      <c r="C129" s="24"/>
      <c r="D129" s="24" t="s">
        <v>188</v>
      </c>
      <c r="E129" s="1" t="s">
        <v>466</v>
      </c>
      <c r="F129" s="113">
        <v>395.2</v>
      </c>
      <c r="G129" s="204">
        <v>434.8</v>
      </c>
    </row>
    <row r="130" spans="1:7" ht="25.5">
      <c r="A130" s="40"/>
      <c r="B130" s="24"/>
      <c r="C130" s="24"/>
      <c r="D130" s="24" t="s">
        <v>190</v>
      </c>
      <c r="E130" s="1" t="s">
        <v>467</v>
      </c>
      <c r="F130" s="113">
        <f>F129</f>
        <v>395.2</v>
      </c>
      <c r="G130" s="204">
        <f>G129</f>
        <v>434.8</v>
      </c>
    </row>
    <row r="131" spans="1:7" ht="12.75">
      <c r="A131" s="40"/>
      <c r="B131" s="24"/>
      <c r="C131" s="24" t="s">
        <v>508</v>
      </c>
      <c r="D131" s="24"/>
      <c r="E131" s="183" t="s">
        <v>20</v>
      </c>
      <c r="F131" s="113">
        <f>F132</f>
        <v>2231.3</v>
      </c>
      <c r="G131" s="204">
        <f>G132</f>
        <v>2454.4</v>
      </c>
    </row>
    <row r="132" spans="1:7" ht="25.5">
      <c r="A132" s="40"/>
      <c r="B132" s="24"/>
      <c r="C132" s="24"/>
      <c r="D132" s="24" t="s">
        <v>188</v>
      </c>
      <c r="E132" s="1" t="s">
        <v>466</v>
      </c>
      <c r="F132" s="113">
        <v>2231.3</v>
      </c>
      <c r="G132" s="204">
        <v>2454.4</v>
      </c>
    </row>
    <row r="133" spans="1:7" ht="25.5">
      <c r="A133" s="40"/>
      <c r="B133" s="24"/>
      <c r="C133" s="24"/>
      <c r="D133" s="24" t="s">
        <v>190</v>
      </c>
      <c r="E133" s="1" t="s">
        <v>467</v>
      </c>
      <c r="F133" s="113">
        <f>F132</f>
        <v>2231.3</v>
      </c>
      <c r="G133" s="204">
        <f>G132</f>
        <v>2454.4</v>
      </c>
    </row>
    <row r="134" spans="1:7" ht="25.5">
      <c r="A134" s="40"/>
      <c r="B134" s="24"/>
      <c r="C134" s="24" t="s">
        <v>510</v>
      </c>
      <c r="D134" s="24"/>
      <c r="E134" s="1" t="s">
        <v>413</v>
      </c>
      <c r="F134" s="113">
        <v>234</v>
      </c>
      <c r="G134" s="204">
        <v>257</v>
      </c>
    </row>
    <row r="135" spans="1:7" ht="25.5">
      <c r="A135" s="40"/>
      <c r="B135" s="24"/>
      <c r="C135" s="24"/>
      <c r="D135" s="24" t="s">
        <v>188</v>
      </c>
      <c r="E135" s="1" t="s">
        <v>466</v>
      </c>
      <c r="F135" s="113">
        <v>234</v>
      </c>
      <c r="G135" s="204">
        <v>257</v>
      </c>
    </row>
    <row r="136" spans="1:7" ht="25.5">
      <c r="A136" s="40"/>
      <c r="B136" s="24"/>
      <c r="C136" s="24"/>
      <c r="D136" s="24" t="s">
        <v>190</v>
      </c>
      <c r="E136" s="1" t="s">
        <v>467</v>
      </c>
      <c r="F136" s="113">
        <f>F135</f>
        <v>234</v>
      </c>
      <c r="G136" s="204">
        <f>G135</f>
        <v>257</v>
      </c>
    </row>
    <row r="137" spans="1:7" ht="12.75">
      <c r="A137" s="40"/>
      <c r="B137" s="24"/>
      <c r="C137" s="24" t="s">
        <v>513</v>
      </c>
      <c r="D137" s="24"/>
      <c r="E137" s="183" t="s">
        <v>21</v>
      </c>
      <c r="F137" s="113">
        <f>F138</f>
        <v>750</v>
      </c>
      <c r="G137" s="203">
        <f>G138</f>
        <v>780</v>
      </c>
    </row>
    <row r="138" spans="1:7" ht="25.5">
      <c r="A138" s="40"/>
      <c r="B138" s="24"/>
      <c r="C138" s="24"/>
      <c r="D138" s="24" t="s">
        <v>188</v>
      </c>
      <c r="E138" s="1" t="s">
        <v>466</v>
      </c>
      <c r="F138" s="113">
        <v>750</v>
      </c>
      <c r="G138" s="203">
        <v>780</v>
      </c>
    </row>
    <row r="139" spans="1:7" ht="25.5">
      <c r="A139" s="40"/>
      <c r="B139" s="24"/>
      <c r="C139" s="24"/>
      <c r="D139" s="24" t="s">
        <v>190</v>
      </c>
      <c r="E139" s="1" t="s">
        <v>467</v>
      </c>
      <c r="F139" s="113">
        <f>F138</f>
        <v>750</v>
      </c>
      <c r="G139" s="204">
        <f>G138</f>
        <v>780</v>
      </c>
    </row>
    <row r="140" spans="1:7" ht="12.75">
      <c r="A140" s="40"/>
      <c r="B140" s="24"/>
      <c r="C140" s="24" t="s">
        <v>514</v>
      </c>
      <c r="D140" s="24"/>
      <c r="E140" s="183" t="s">
        <v>22</v>
      </c>
      <c r="F140" s="113">
        <f>F141</f>
        <v>324</v>
      </c>
      <c r="G140" s="204">
        <f>G141</f>
        <v>359</v>
      </c>
    </row>
    <row r="141" spans="1:7" ht="25.5">
      <c r="A141" s="40"/>
      <c r="B141" s="24"/>
      <c r="C141" s="24"/>
      <c r="D141" s="24" t="s">
        <v>188</v>
      </c>
      <c r="E141" s="1" t="s">
        <v>466</v>
      </c>
      <c r="F141" s="113">
        <v>324</v>
      </c>
      <c r="G141" s="204">
        <v>359</v>
      </c>
    </row>
    <row r="142" spans="1:7" ht="25.5">
      <c r="A142" s="40"/>
      <c r="B142" s="24"/>
      <c r="C142" s="24"/>
      <c r="D142" s="24" t="s">
        <v>190</v>
      </c>
      <c r="E142" s="1" t="s">
        <v>467</v>
      </c>
      <c r="F142" s="113">
        <v>324</v>
      </c>
      <c r="G142" s="204">
        <v>359</v>
      </c>
    </row>
    <row r="143" spans="1:7" ht="12.75">
      <c r="A143" s="40"/>
      <c r="B143" s="39" t="s">
        <v>165</v>
      </c>
      <c r="C143" s="39"/>
      <c r="D143" s="39"/>
      <c r="E143" s="259" t="s">
        <v>166</v>
      </c>
      <c r="F143" s="341">
        <f aca="true" t="shared" si="8" ref="F143:G147">F144</f>
        <v>204</v>
      </c>
      <c r="G143" s="205">
        <f t="shared" si="8"/>
        <v>0</v>
      </c>
    </row>
    <row r="144" spans="1:7" ht="12.75">
      <c r="A144" s="40"/>
      <c r="B144" s="24" t="s">
        <v>271</v>
      </c>
      <c r="C144" s="24"/>
      <c r="D144" s="24"/>
      <c r="E144" s="1" t="s">
        <v>272</v>
      </c>
      <c r="F144" s="342">
        <f t="shared" si="8"/>
        <v>204</v>
      </c>
      <c r="G144" s="204">
        <f t="shared" si="8"/>
        <v>0</v>
      </c>
    </row>
    <row r="145" spans="1:7" ht="12.75">
      <c r="A145" s="40"/>
      <c r="B145" s="24"/>
      <c r="C145" s="24" t="s">
        <v>515</v>
      </c>
      <c r="D145" s="24"/>
      <c r="E145" s="1" t="s">
        <v>25</v>
      </c>
      <c r="F145" s="342">
        <f t="shared" si="8"/>
        <v>204</v>
      </c>
      <c r="G145" s="204">
        <f t="shared" si="8"/>
        <v>0</v>
      </c>
    </row>
    <row r="146" spans="1:7" ht="12.75">
      <c r="A146" s="40"/>
      <c r="B146" s="24"/>
      <c r="C146" s="24" t="s">
        <v>516</v>
      </c>
      <c r="D146" s="24"/>
      <c r="E146" s="1" t="s">
        <v>25</v>
      </c>
      <c r="F146" s="342">
        <f t="shared" si="8"/>
        <v>204</v>
      </c>
      <c r="G146" s="204">
        <f t="shared" si="8"/>
        <v>0</v>
      </c>
    </row>
    <row r="147" spans="1:7" ht="38.25">
      <c r="A147" s="40"/>
      <c r="B147" s="24"/>
      <c r="C147" s="24"/>
      <c r="D147" s="24" t="s">
        <v>197</v>
      </c>
      <c r="E147" s="260" t="s">
        <v>208</v>
      </c>
      <c r="F147" s="342">
        <f t="shared" si="8"/>
        <v>204</v>
      </c>
      <c r="G147" s="204">
        <f t="shared" si="8"/>
        <v>0</v>
      </c>
    </row>
    <row r="148" spans="1:7" ht="38.25">
      <c r="A148" s="40"/>
      <c r="B148" s="24"/>
      <c r="C148" s="24"/>
      <c r="D148" s="24" t="s">
        <v>198</v>
      </c>
      <c r="E148" s="1" t="s">
        <v>209</v>
      </c>
      <c r="F148" s="342">
        <v>204</v>
      </c>
      <c r="G148" s="204">
        <v>0</v>
      </c>
    </row>
    <row r="149" spans="1:7" ht="12.75">
      <c r="A149" s="40"/>
      <c r="B149" s="39" t="s">
        <v>235</v>
      </c>
      <c r="C149" s="39"/>
      <c r="D149" s="39"/>
      <c r="E149" s="225" t="s">
        <v>242</v>
      </c>
      <c r="F149" s="105">
        <f>F150</f>
        <v>9700</v>
      </c>
      <c r="G149" s="202">
        <f>G150</f>
        <v>9098</v>
      </c>
    </row>
    <row r="150" spans="1:7" ht="12.75">
      <c r="A150" s="40"/>
      <c r="B150" s="24" t="s">
        <v>236</v>
      </c>
      <c r="C150" s="24"/>
      <c r="D150" s="24"/>
      <c r="E150" s="227" t="s">
        <v>237</v>
      </c>
      <c r="F150" s="113">
        <f>F151+F155</f>
        <v>9700</v>
      </c>
      <c r="G150" s="203">
        <f>G151+G155</f>
        <v>9098</v>
      </c>
    </row>
    <row r="151" spans="1:7" ht="12.75">
      <c r="A151" s="40"/>
      <c r="B151" s="24"/>
      <c r="C151" s="24" t="s">
        <v>517</v>
      </c>
      <c r="D151" s="24"/>
      <c r="E151" s="1" t="s">
        <v>206</v>
      </c>
      <c r="F151" s="113">
        <f>F152</f>
        <v>8500</v>
      </c>
      <c r="G151" s="203">
        <f>G152</f>
        <v>7898</v>
      </c>
    </row>
    <row r="152" spans="1:7" ht="12.75">
      <c r="A152" s="40"/>
      <c r="B152" s="24"/>
      <c r="C152" s="24" t="s">
        <v>518</v>
      </c>
      <c r="D152" s="24"/>
      <c r="E152" s="258" t="s">
        <v>519</v>
      </c>
      <c r="F152" s="113">
        <f>F153</f>
        <v>8500</v>
      </c>
      <c r="G152" s="204">
        <f>G153</f>
        <v>7898</v>
      </c>
    </row>
    <row r="153" spans="1:7" ht="38.25">
      <c r="A153" s="40"/>
      <c r="B153" s="24"/>
      <c r="C153" s="24"/>
      <c r="D153" s="24" t="s">
        <v>197</v>
      </c>
      <c r="E153" s="228" t="s">
        <v>208</v>
      </c>
      <c r="F153" s="113">
        <f>F154</f>
        <v>8500</v>
      </c>
      <c r="G153" s="204">
        <v>7898</v>
      </c>
    </row>
    <row r="154" spans="1:7" ht="25.5">
      <c r="A154" s="40"/>
      <c r="B154" s="24"/>
      <c r="C154" s="24"/>
      <c r="D154" s="24" t="s">
        <v>204</v>
      </c>
      <c r="E154" s="227" t="s">
        <v>23</v>
      </c>
      <c r="F154" s="113">
        <v>8500</v>
      </c>
      <c r="G154" s="204">
        <f>G153</f>
        <v>7898</v>
      </c>
    </row>
    <row r="155" spans="1:7" ht="12.75">
      <c r="A155" s="40"/>
      <c r="B155" s="24"/>
      <c r="C155" s="24" t="s">
        <v>520</v>
      </c>
      <c r="D155" s="24"/>
      <c r="E155" s="258" t="s">
        <v>24</v>
      </c>
      <c r="F155" s="113">
        <f aca="true" t="shared" si="9" ref="F155:G157">F156</f>
        <v>1200</v>
      </c>
      <c r="G155" s="204">
        <f t="shared" si="9"/>
        <v>1200</v>
      </c>
    </row>
    <row r="156" spans="1:7" ht="25.5">
      <c r="A156" s="40"/>
      <c r="B156" s="24"/>
      <c r="C156" s="24" t="s">
        <v>521</v>
      </c>
      <c r="D156" s="24"/>
      <c r="E156" s="258" t="s">
        <v>522</v>
      </c>
      <c r="F156" s="113">
        <f t="shared" si="9"/>
        <v>1200</v>
      </c>
      <c r="G156" s="204">
        <f t="shared" si="9"/>
        <v>1200</v>
      </c>
    </row>
    <row r="157" spans="1:7" ht="38.25">
      <c r="A157" s="40"/>
      <c r="B157" s="24"/>
      <c r="C157" s="24"/>
      <c r="D157" s="24" t="s">
        <v>197</v>
      </c>
      <c r="E157" s="228" t="s">
        <v>208</v>
      </c>
      <c r="F157" s="113">
        <f t="shared" si="9"/>
        <v>1200</v>
      </c>
      <c r="G157" s="204">
        <f t="shared" si="9"/>
        <v>1200</v>
      </c>
    </row>
    <row r="158" spans="1:7" ht="12.75">
      <c r="A158" s="40"/>
      <c r="B158" s="24"/>
      <c r="C158" s="24"/>
      <c r="D158" s="24" t="s">
        <v>204</v>
      </c>
      <c r="E158" s="227" t="s">
        <v>205</v>
      </c>
      <c r="F158" s="113">
        <v>1200</v>
      </c>
      <c r="G158" s="204">
        <v>1200</v>
      </c>
    </row>
    <row r="159" spans="1:7" ht="12.75">
      <c r="A159" s="40"/>
      <c r="B159" s="39" t="s">
        <v>141</v>
      </c>
      <c r="C159" s="39"/>
      <c r="D159" s="39"/>
      <c r="E159" s="225" t="s">
        <v>142</v>
      </c>
      <c r="F159" s="105">
        <f>F164+F160</f>
        <v>187.6</v>
      </c>
      <c r="G159" s="205">
        <f>G164+G160</f>
        <v>200.3</v>
      </c>
    </row>
    <row r="160" spans="1:7" ht="12.75">
      <c r="A160" s="40"/>
      <c r="B160" s="24" t="s">
        <v>89</v>
      </c>
      <c r="C160" s="24"/>
      <c r="D160" s="24"/>
      <c r="E160" s="1" t="s">
        <v>90</v>
      </c>
      <c r="F160" s="342">
        <f>F161</f>
        <v>27</v>
      </c>
      <c r="G160" s="204">
        <f>G161</f>
        <v>27</v>
      </c>
    </row>
    <row r="161" spans="1:7" ht="12.75">
      <c r="A161" s="40"/>
      <c r="B161" s="24"/>
      <c r="C161" s="24" t="s">
        <v>525</v>
      </c>
      <c r="D161" s="24"/>
      <c r="E161" s="1" t="s">
        <v>91</v>
      </c>
      <c r="F161" s="342">
        <f>F162</f>
        <v>27</v>
      </c>
      <c r="G161" s="204">
        <f>G162</f>
        <v>27</v>
      </c>
    </row>
    <row r="162" spans="1:7" ht="12.75">
      <c r="A162" s="40"/>
      <c r="B162" s="24"/>
      <c r="C162" s="24"/>
      <c r="D162" s="24" t="s">
        <v>199</v>
      </c>
      <c r="E162" s="1" t="s">
        <v>200</v>
      </c>
      <c r="F162" s="342">
        <v>27</v>
      </c>
      <c r="G162" s="204">
        <f>G163</f>
        <v>27</v>
      </c>
    </row>
    <row r="163" spans="1:7" ht="12.75">
      <c r="A163" s="40"/>
      <c r="B163" s="24"/>
      <c r="C163" s="24"/>
      <c r="D163" s="24" t="s">
        <v>201</v>
      </c>
      <c r="E163" s="1" t="s">
        <v>202</v>
      </c>
      <c r="F163" s="342">
        <f>F162</f>
        <v>27</v>
      </c>
      <c r="G163" s="204">
        <v>27</v>
      </c>
    </row>
    <row r="164" spans="1:7" ht="12.75">
      <c r="A164" s="40"/>
      <c r="B164" s="24" t="s">
        <v>143</v>
      </c>
      <c r="C164" s="24"/>
      <c r="D164" s="24"/>
      <c r="E164" s="227" t="s">
        <v>263</v>
      </c>
      <c r="F164" s="113">
        <f>F165</f>
        <v>160.6</v>
      </c>
      <c r="G164" s="204">
        <f>G165</f>
        <v>173.3</v>
      </c>
    </row>
    <row r="165" spans="1:7" ht="25.5">
      <c r="A165" s="40"/>
      <c r="B165" s="24"/>
      <c r="C165" s="297" t="s">
        <v>531</v>
      </c>
      <c r="D165" s="40"/>
      <c r="E165" s="298" t="s">
        <v>417</v>
      </c>
      <c r="F165" s="113">
        <f>F167</f>
        <v>160.6</v>
      </c>
      <c r="G165" s="204">
        <f>G167</f>
        <v>173.3</v>
      </c>
    </row>
    <row r="166" spans="1:7" ht="51">
      <c r="A166" s="40"/>
      <c r="B166" s="24"/>
      <c r="C166" s="297" t="s">
        <v>532</v>
      </c>
      <c r="D166" s="40"/>
      <c r="E166" s="298" t="s">
        <v>418</v>
      </c>
      <c r="F166" s="113">
        <f>F167</f>
        <v>160.6</v>
      </c>
      <c r="G166" s="204">
        <f>G167</f>
        <v>173.3</v>
      </c>
    </row>
    <row r="167" spans="1:7" ht="63.75">
      <c r="A167" s="40"/>
      <c r="B167" s="24"/>
      <c r="C167" s="41" t="s">
        <v>533</v>
      </c>
      <c r="D167" s="24"/>
      <c r="E167" s="298" t="s">
        <v>419</v>
      </c>
      <c r="F167" s="113">
        <f>F168</f>
        <v>160.6</v>
      </c>
      <c r="G167" s="204">
        <f>G168</f>
        <v>173.3</v>
      </c>
    </row>
    <row r="168" spans="1:7" ht="38.25">
      <c r="A168" s="40"/>
      <c r="B168" s="24"/>
      <c r="C168" s="24"/>
      <c r="D168" s="24" t="s">
        <v>197</v>
      </c>
      <c r="E168" s="260" t="s">
        <v>208</v>
      </c>
      <c r="F168" s="113">
        <v>160.6</v>
      </c>
      <c r="G168" s="204">
        <v>173.3</v>
      </c>
    </row>
    <row r="169" spans="1:7" ht="12.75">
      <c r="A169" s="40"/>
      <c r="B169" s="24"/>
      <c r="C169" s="24"/>
      <c r="D169" s="24" t="s">
        <v>204</v>
      </c>
      <c r="E169" s="1" t="s">
        <v>205</v>
      </c>
      <c r="F169" s="113">
        <f>F168</f>
        <v>160.6</v>
      </c>
      <c r="G169" s="204">
        <f>G168</f>
        <v>173.3</v>
      </c>
    </row>
    <row r="170" spans="2:7" ht="12.75">
      <c r="B170" s="41"/>
      <c r="C170" s="41"/>
      <c r="D170" s="41"/>
      <c r="E170" s="229" t="s">
        <v>264</v>
      </c>
      <c r="F170" s="105">
        <f>F159+F149+F117+F89+F79+F72+F10+F143</f>
        <v>31746.6</v>
      </c>
      <c r="G170" s="105">
        <f>G159+G149+G117+G89+G79+G72+G10+G143</f>
        <v>31187.6</v>
      </c>
    </row>
    <row r="172" ht="12.75">
      <c r="G172" s="370"/>
    </row>
  </sheetData>
  <sheetProtection/>
  <autoFilter ref="B7:F9"/>
  <mergeCells count="4">
    <mergeCell ref="B5:F6"/>
    <mergeCell ref="E1:G1"/>
    <mergeCell ref="E2:G2"/>
    <mergeCell ref="E3:G3"/>
  </mergeCells>
  <printOptions/>
  <pageMargins left="0" right="0" top="0" bottom="0" header="0" footer="0"/>
  <pageSetup fitToHeight="10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48.28125" style="0" customWidth="1"/>
    <col min="3" max="3" width="13.00390625" style="0" customWidth="1"/>
    <col min="4" max="4" width="11.57421875" style="0" customWidth="1"/>
  </cols>
  <sheetData>
    <row r="1" spans="1:4" ht="12.75">
      <c r="A1" s="307"/>
      <c r="B1" s="429" t="s">
        <v>596</v>
      </c>
      <c r="C1" s="430"/>
      <c r="D1" s="308"/>
    </row>
    <row r="2" spans="1:4" ht="12.75">
      <c r="A2" s="307"/>
      <c r="B2" s="431" t="s">
        <v>645</v>
      </c>
      <c r="C2" s="430"/>
      <c r="D2" s="430"/>
    </row>
    <row r="3" spans="1:4" ht="12.75">
      <c r="A3" s="307"/>
      <c r="B3" s="303"/>
      <c r="C3" s="309"/>
      <c r="D3" s="307"/>
    </row>
    <row r="4" spans="1:4" ht="12.75">
      <c r="A4" s="307"/>
      <c r="B4" s="307"/>
      <c r="C4" s="310"/>
      <c r="D4" s="307"/>
    </row>
    <row r="5" spans="1:4" ht="12.75">
      <c r="A5" s="432" t="s">
        <v>575</v>
      </c>
      <c r="B5" s="432"/>
      <c r="C5" s="432"/>
      <c r="D5" s="432"/>
    </row>
    <row r="6" spans="1:4" ht="12.75">
      <c r="A6" s="307"/>
      <c r="B6" s="307"/>
      <c r="C6" s="307"/>
      <c r="D6" s="307"/>
    </row>
    <row r="7" spans="1:4" ht="25.5">
      <c r="A7" s="311" t="s">
        <v>446</v>
      </c>
      <c r="B7" s="311" t="s">
        <v>447</v>
      </c>
      <c r="C7" s="433" t="s">
        <v>448</v>
      </c>
      <c r="D7" s="433"/>
    </row>
    <row r="8" spans="1:4" ht="25.5">
      <c r="A8" s="311">
        <v>1</v>
      </c>
      <c r="B8" s="312" t="s">
        <v>449</v>
      </c>
      <c r="C8" s="434">
        <f>8!E114</f>
        <v>3000</v>
      </c>
      <c r="D8" s="434"/>
    </row>
    <row r="9" spans="1:4" ht="25.5" hidden="1">
      <c r="A9" s="333" t="s">
        <v>534</v>
      </c>
      <c r="B9" s="312" t="s">
        <v>449</v>
      </c>
      <c r="C9" s="434">
        <v>2</v>
      </c>
      <c r="D9" s="434"/>
    </row>
    <row r="10" spans="1:4" ht="12.75" hidden="1">
      <c r="A10" s="333" t="s">
        <v>535</v>
      </c>
      <c r="B10" s="312"/>
      <c r="C10" s="434">
        <v>2068.6</v>
      </c>
      <c r="D10" s="434"/>
    </row>
    <row r="11" spans="1:4" ht="25.5">
      <c r="A11" s="333" t="s">
        <v>286</v>
      </c>
      <c r="B11" s="1" t="s">
        <v>562</v>
      </c>
      <c r="C11" s="434">
        <f>8!E116</f>
        <v>1500</v>
      </c>
      <c r="D11" s="434"/>
    </row>
    <row r="12" spans="1:4" ht="25.5" customHeight="1">
      <c r="A12" s="453" t="s">
        <v>287</v>
      </c>
      <c r="B12" s="264" t="s">
        <v>618</v>
      </c>
      <c r="C12" s="438">
        <f>C15+C16</f>
        <v>1491.1</v>
      </c>
      <c r="D12" s="439"/>
    </row>
    <row r="13" spans="1:4" ht="12.75">
      <c r="A13" s="445"/>
      <c r="B13" s="436" t="s">
        <v>561</v>
      </c>
      <c r="C13" s="440"/>
      <c r="D13" s="441"/>
    </row>
    <row r="14" spans="1:4" ht="12.75">
      <c r="A14" s="446"/>
      <c r="B14" s="437"/>
      <c r="C14" s="442"/>
      <c r="D14" s="443"/>
    </row>
    <row r="15" spans="1:4" ht="12.75">
      <c r="A15" s="333" t="s">
        <v>603</v>
      </c>
      <c r="B15" s="1" t="s">
        <v>606</v>
      </c>
      <c r="C15" s="434">
        <f>8!E119</f>
        <v>372.8</v>
      </c>
      <c r="D15" s="435"/>
    </row>
    <row r="16" spans="1:4" ht="76.5">
      <c r="A16" s="333" t="s">
        <v>604</v>
      </c>
      <c r="B16" s="1" t="s">
        <v>617</v>
      </c>
      <c r="C16" s="434">
        <f>8!E108</f>
        <v>1118.3</v>
      </c>
      <c r="D16" s="434"/>
    </row>
    <row r="17" spans="1:4" ht="25.5">
      <c r="A17" s="333" t="s">
        <v>75</v>
      </c>
      <c r="B17" s="1" t="s">
        <v>627</v>
      </c>
      <c r="C17" s="451">
        <f>C18</f>
        <v>568.8</v>
      </c>
      <c r="D17" s="452"/>
    </row>
    <row r="18" spans="1:4" ht="51">
      <c r="A18" s="333" t="s">
        <v>633</v>
      </c>
      <c r="B18" s="1" t="s">
        <v>628</v>
      </c>
      <c r="C18" s="451">
        <f>C19</f>
        <v>568.8</v>
      </c>
      <c r="D18" s="452"/>
    </row>
    <row r="19" spans="1:4" ht="25.5">
      <c r="A19" s="333" t="s">
        <v>634</v>
      </c>
      <c r="B19" s="1" t="s">
        <v>629</v>
      </c>
      <c r="C19" s="451">
        <f>8!E104</f>
        <v>568.8</v>
      </c>
      <c r="D19" s="452"/>
    </row>
    <row r="20" spans="1:4" ht="12.75">
      <c r="A20" s="314"/>
      <c r="B20" s="315" t="s">
        <v>450</v>
      </c>
      <c r="C20" s="450">
        <f>C8+C11+C12+C17</f>
        <v>6559.9</v>
      </c>
      <c r="D20" s="450"/>
    </row>
    <row r="21" spans="1:4" ht="12.75">
      <c r="A21" s="317"/>
      <c r="B21" s="318"/>
      <c r="C21" s="319"/>
      <c r="D21" s="320"/>
    </row>
    <row r="22" spans="1:4" ht="12.75">
      <c r="A22" s="317"/>
      <c r="B22" s="429" t="s">
        <v>540</v>
      </c>
      <c r="C22" s="429"/>
      <c r="D22" s="308"/>
    </row>
    <row r="23" spans="1:4" ht="12.75">
      <c r="A23" s="317"/>
      <c r="B23" s="431" t="s">
        <v>645</v>
      </c>
      <c r="C23" s="431"/>
      <c r="D23" s="431"/>
    </row>
    <row r="24" spans="1:4" ht="12.75">
      <c r="A24" s="307"/>
      <c r="B24" s="307"/>
      <c r="C24" s="309"/>
      <c r="D24" s="307"/>
    </row>
    <row r="25" spans="1:4" ht="12.75">
      <c r="A25" s="307"/>
      <c r="B25" s="307"/>
      <c r="C25" s="307"/>
      <c r="D25" s="307"/>
    </row>
    <row r="26" spans="1:4" ht="12.75" customHeight="1">
      <c r="A26" s="432" t="s">
        <v>576</v>
      </c>
      <c r="B26" s="432"/>
      <c r="C26" s="432"/>
      <c r="D26" s="432"/>
    </row>
    <row r="27" spans="1:4" ht="12.75">
      <c r="A27" s="307"/>
      <c r="B27" s="307"/>
      <c r="C27" s="307"/>
      <c r="D27" s="307"/>
    </row>
    <row r="28" spans="1:4" ht="38.25">
      <c r="A28" s="311" t="s">
        <v>446</v>
      </c>
      <c r="B28" s="311" t="s">
        <v>447</v>
      </c>
      <c r="C28" s="311" t="s">
        <v>451</v>
      </c>
      <c r="D28" s="311" t="s">
        <v>577</v>
      </c>
    </row>
    <row r="29" spans="1:4" ht="25.5">
      <c r="A29" s="311">
        <v>1</v>
      </c>
      <c r="B29" s="312" t="s">
        <v>449</v>
      </c>
      <c r="C29" s="313">
        <f>9!E105</f>
        <v>3222</v>
      </c>
      <c r="D29" s="313">
        <f>9!F105</f>
        <v>3476</v>
      </c>
    </row>
    <row r="30" spans="1:4" ht="25.5">
      <c r="A30" s="449">
        <v>2</v>
      </c>
      <c r="B30" s="362" t="s">
        <v>618</v>
      </c>
      <c r="C30" s="444">
        <f>C33+C34</f>
        <v>1610.5</v>
      </c>
      <c r="D30" s="444">
        <f>D33+D34</f>
        <v>1712.5</v>
      </c>
    </row>
    <row r="31" spans="1:4" ht="12.75">
      <c r="A31" s="445"/>
      <c r="B31" s="447" t="s">
        <v>541</v>
      </c>
      <c r="C31" s="445"/>
      <c r="D31" s="445"/>
    </row>
    <row r="32" spans="1:4" ht="12.75">
      <c r="A32" s="446"/>
      <c r="B32" s="448"/>
      <c r="C32" s="446"/>
      <c r="D32" s="446"/>
    </row>
    <row r="33" spans="1:4" ht="12.75">
      <c r="A33" s="333" t="s">
        <v>607</v>
      </c>
      <c r="B33" s="1" t="s">
        <v>606</v>
      </c>
      <c r="C33" s="313">
        <f>9!E112</f>
        <v>402.6</v>
      </c>
      <c r="D33" s="313">
        <f>9!F112</f>
        <v>428.1</v>
      </c>
    </row>
    <row r="34" spans="1:4" ht="76.5">
      <c r="A34" s="333" t="s">
        <v>608</v>
      </c>
      <c r="B34" s="1" t="s">
        <v>619</v>
      </c>
      <c r="C34" s="313">
        <f>9!E101</f>
        <v>1207.9</v>
      </c>
      <c r="D34" s="313">
        <f>9!F101</f>
        <v>1284.4</v>
      </c>
    </row>
    <row r="35" spans="1:4" ht="25.5">
      <c r="A35" s="333" t="s">
        <v>287</v>
      </c>
      <c r="B35" s="1" t="s">
        <v>627</v>
      </c>
      <c r="C35" s="313">
        <f>C36</f>
        <v>436.2</v>
      </c>
      <c r="D35" s="313">
        <f>D36</f>
        <v>908.3</v>
      </c>
    </row>
    <row r="36" spans="1:4" ht="51">
      <c r="A36" s="333" t="s">
        <v>603</v>
      </c>
      <c r="B36" s="1" t="s">
        <v>628</v>
      </c>
      <c r="C36" s="313">
        <f>C37</f>
        <v>436.2</v>
      </c>
      <c r="D36" s="313">
        <f>D37</f>
        <v>908.3</v>
      </c>
    </row>
    <row r="37" spans="1:4" ht="25.5">
      <c r="A37" s="333" t="s">
        <v>604</v>
      </c>
      <c r="B37" s="1" t="s">
        <v>629</v>
      </c>
      <c r="C37" s="313">
        <f>9!E94</f>
        <v>436.2</v>
      </c>
      <c r="D37" s="313">
        <f>9!F94</f>
        <v>908.3</v>
      </c>
    </row>
    <row r="38" spans="1:4" ht="12.75">
      <c r="A38" s="314"/>
      <c r="B38" s="315" t="s">
        <v>450</v>
      </c>
      <c r="C38" s="316">
        <f>C29+C30+C35</f>
        <v>5268.7</v>
      </c>
      <c r="D38" s="316">
        <f>D29+D30+D35</f>
        <v>6096.8</v>
      </c>
    </row>
  </sheetData>
  <sheetProtection/>
  <mergeCells count="24">
    <mergeCell ref="C17:D17"/>
    <mergeCell ref="C19:D19"/>
    <mergeCell ref="C18:D18"/>
    <mergeCell ref="A12:A14"/>
    <mergeCell ref="C16:D16"/>
    <mergeCell ref="D30:D32"/>
    <mergeCell ref="C9:D9"/>
    <mergeCell ref="B23:D23"/>
    <mergeCell ref="C11:D11"/>
    <mergeCell ref="B31:B32"/>
    <mergeCell ref="A26:D26"/>
    <mergeCell ref="A30:A32"/>
    <mergeCell ref="C30:C32"/>
    <mergeCell ref="B22:C22"/>
    <mergeCell ref="C20:D20"/>
    <mergeCell ref="B1:C1"/>
    <mergeCell ref="B2:D2"/>
    <mergeCell ref="A5:D5"/>
    <mergeCell ref="C7:D7"/>
    <mergeCell ref="C8:D8"/>
    <mergeCell ref="C15:D15"/>
    <mergeCell ref="C10:D10"/>
    <mergeCell ref="B13:B14"/>
    <mergeCell ref="C12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F23"/>
  <sheetViews>
    <sheetView zoomScalePageLayoutView="0" workbookViewId="0" topLeftCell="B1">
      <selection activeCell="C19" sqref="C19"/>
    </sheetView>
  </sheetViews>
  <sheetFormatPr defaultColWidth="9.140625" defaultRowHeight="12.75"/>
  <cols>
    <col min="1" max="1" width="9.140625" style="0" hidden="1" customWidth="1"/>
    <col min="2" max="2" width="4.421875" style="0" customWidth="1"/>
    <col min="3" max="3" width="56.00390625" style="0" customWidth="1"/>
    <col min="4" max="4" width="11.28125" style="0" customWidth="1"/>
    <col min="5" max="5" width="8.57421875" style="0" customWidth="1"/>
    <col min="6" max="6" width="8.421875" style="0" customWidth="1"/>
    <col min="7" max="7" width="6.57421875" style="0" customWidth="1"/>
    <col min="8" max="9" width="7.140625" style="0" customWidth="1"/>
    <col min="10" max="10" width="4.7109375" style="0" customWidth="1"/>
    <col min="11" max="11" width="6.421875" style="0" customWidth="1"/>
    <col min="12" max="13" width="5.7109375" style="0" customWidth="1"/>
    <col min="14" max="14" width="5.57421875" style="0" customWidth="1"/>
  </cols>
  <sheetData>
    <row r="1" spans="3:6" ht="12.75">
      <c r="C1" s="384" t="s">
        <v>597</v>
      </c>
      <c r="D1" s="456"/>
      <c r="E1" s="402"/>
      <c r="F1" s="402"/>
    </row>
    <row r="2" spans="3:6" ht="12.75">
      <c r="C2" s="456" t="s">
        <v>647</v>
      </c>
      <c r="D2" s="402"/>
      <c r="E2" s="402"/>
      <c r="F2" s="402"/>
    </row>
    <row r="3" spans="3:6" ht="12.75">
      <c r="C3" s="383"/>
      <c r="D3" s="428"/>
      <c r="E3" s="402"/>
      <c r="F3" s="402"/>
    </row>
    <row r="4" spans="2:6" ht="51.75" customHeight="1">
      <c r="B4" s="454" t="s">
        <v>578</v>
      </c>
      <c r="C4" s="454"/>
      <c r="D4" s="454"/>
      <c r="E4" s="455"/>
      <c r="F4" s="455"/>
    </row>
    <row r="5" spans="2:6" ht="15.75" customHeight="1">
      <c r="B5" s="329"/>
      <c r="C5" s="329"/>
      <c r="D5" s="329"/>
      <c r="E5" s="336"/>
      <c r="F5" s="337" t="s">
        <v>537</v>
      </c>
    </row>
    <row r="6" spans="2:6" ht="12.75">
      <c r="B6" s="262" t="s">
        <v>84</v>
      </c>
      <c r="C6" s="262" t="s">
        <v>85</v>
      </c>
      <c r="D6" s="3" t="s">
        <v>459</v>
      </c>
      <c r="E6" s="262" t="s">
        <v>461</v>
      </c>
      <c r="F6" s="262" t="s">
        <v>551</v>
      </c>
    </row>
    <row r="7" spans="2:6" ht="46.5" customHeight="1">
      <c r="B7" s="273">
        <v>1</v>
      </c>
      <c r="C7" s="299" t="s">
        <v>422</v>
      </c>
      <c r="D7" s="302">
        <v>27.7</v>
      </c>
      <c r="E7" s="302">
        <v>27.7</v>
      </c>
      <c r="F7" s="302">
        <v>27.7</v>
      </c>
    </row>
    <row r="8" spans="2:6" ht="34.5" customHeight="1">
      <c r="B8" s="273">
        <v>2</v>
      </c>
      <c r="C8" s="274" t="s">
        <v>86</v>
      </c>
      <c r="D8" s="351">
        <v>31.1</v>
      </c>
      <c r="E8" s="352">
        <v>31.1</v>
      </c>
      <c r="F8" s="352">
        <v>31.1</v>
      </c>
    </row>
    <row r="9" spans="2:6" ht="45">
      <c r="B9" s="273">
        <v>3</v>
      </c>
      <c r="C9" s="274" t="s">
        <v>87</v>
      </c>
      <c r="D9" s="351">
        <v>108.1</v>
      </c>
      <c r="E9" s="352">
        <v>108.1</v>
      </c>
      <c r="F9" s="352">
        <v>108.1</v>
      </c>
    </row>
    <row r="10" spans="2:6" ht="48.75" customHeight="1">
      <c r="B10" s="273">
        <v>4</v>
      </c>
      <c r="C10" s="274" t="s">
        <v>381</v>
      </c>
      <c r="D10" s="351">
        <v>373.1</v>
      </c>
      <c r="E10" s="352">
        <v>373.1</v>
      </c>
      <c r="F10" s="352">
        <v>373.1</v>
      </c>
    </row>
    <row r="11" spans="2:6" ht="34.5" customHeight="1">
      <c r="B11" s="273">
        <v>5</v>
      </c>
      <c r="C11" s="274" t="s">
        <v>88</v>
      </c>
      <c r="D11" s="351">
        <v>30.8</v>
      </c>
      <c r="E11" s="306">
        <v>0</v>
      </c>
      <c r="F11" s="306">
        <v>0</v>
      </c>
    </row>
    <row r="12" spans="2:6" ht="32.25" customHeight="1">
      <c r="B12" s="273">
        <v>7</v>
      </c>
      <c r="C12" s="274" t="s">
        <v>387</v>
      </c>
      <c r="D12" s="351">
        <v>34.1</v>
      </c>
      <c r="E12" s="352">
        <v>34.1</v>
      </c>
      <c r="F12" s="352">
        <v>34.1</v>
      </c>
    </row>
    <row r="13" spans="2:6" ht="30">
      <c r="B13" s="273">
        <v>8</v>
      </c>
      <c r="C13" s="274" t="s">
        <v>445</v>
      </c>
      <c r="D13" s="334">
        <v>990.7</v>
      </c>
      <c r="E13" s="306">
        <v>0</v>
      </c>
      <c r="F13" s="306">
        <v>0</v>
      </c>
    </row>
    <row r="14" spans="2:6" ht="21" customHeight="1">
      <c r="B14" s="273">
        <v>9</v>
      </c>
      <c r="C14" s="274" t="s">
        <v>159</v>
      </c>
      <c r="D14" s="302">
        <v>93.5</v>
      </c>
      <c r="E14" s="306">
        <v>0</v>
      </c>
      <c r="F14" s="306">
        <v>0</v>
      </c>
    </row>
    <row r="15" spans="2:6" ht="15">
      <c r="B15" s="273">
        <v>10</v>
      </c>
      <c r="C15" s="274" t="s">
        <v>536</v>
      </c>
      <c r="D15" s="374">
        <f>D17</f>
        <v>10569</v>
      </c>
      <c r="E15" s="306">
        <v>0</v>
      </c>
      <c r="F15" s="306">
        <v>0</v>
      </c>
    </row>
    <row r="16" spans="2:6" ht="30" hidden="1">
      <c r="B16" s="338"/>
      <c r="C16" s="301" t="s">
        <v>411</v>
      </c>
      <c r="D16" s="375"/>
      <c r="E16" s="306"/>
      <c r="F16" s="306"/>
    </row>
    <row r="17" spans="2:6" ht="15">
      <c r="B17" s="273"/>
      <c r="C17" s="371" t="s">
        <v>412</v>
      </c>
      <c r="D17" s="376">
        <v>10569</v>
      </c>
      <c r="E17" s="372">
        <v>0</v>
      </c>
      <c r="F17" s="306">
        <v>0</v>
      </c>
    </row>
    <row r="18" spans="2:6" ht="30" hidden="1">
      <c r="B18" s="273"/>
      <c r="C18" s="301" t="s">
        <v>377</v>
      </c>
      <c r="D18" s="300"/>
      <c r="E18" s="306"/>
      <c r="F18" s="306"/>
    </row>
    <row r="19" spans="2:6" ht="34.5" customHeight="1">
      <c r="B19" s="273">
        <v>14</v>
      </c>
      <c r="C19" s="299" t="s">
        <v>585</v>
      </c>
      <c r="D19" s="334">
        <v>6.3</v>
      </c>
      <c r="E19" s="306">
        <v>0</v>
      </c>
      <c r="F19" s="55">
        <v>0</v>
      </c>
    </row>
    <row r="20" spans="2:6" ht="45">
      <c r="B20" s="273">
        <v>15</v>
      </c>
      <c r="C20" s="299" t="s">
        <v>409</v>
      </c>
      <c r="D20" s="334">
        <v>22.5</v>
      </c>
      <c r="E20" s="306">
        <v>22.5</v>
      </c>
      <c r="F20" s="40">
        <v>22.5</v>
      </c>
    </row>
    <row r="21" spans="2:6" ht="45">
      <c r="B21" s="273">
        <v>16</v>
      </c>
      <c r="C21" s="299" t="s">
        <v>410</v>
      </c>
      <c r="D21" s="334">
        <v>22.5</v>
      </c>
      <c r="E21" s="306">
        <v>22.5</v>
      </c>
      <c r="F21" s="40">
        <v>22.5</v>
      </c>
    </row>
    <row r="22" spans="2:6" ht="33" customHeight="1" hidden="1">
      <c r="B22" s="273">
        <v>17</v>
      </c>
      <c r="C22" s="363" t="s">
        <v>625</v>
      </c>
      <c r="D22" s="334">
        <v>0</v>
      </c>
      <c r="E22" s="306">
        <v>0</v>
      </c>
      <c r="F22" s="40">
        <v>0</v>
      </c>
    </row>
    <row r="23" spans="2:6" ht="14.25">
      <c r="B23" s="263"/>
      <c r="C23" s="275" t="s">
        <v>81</v>
      </c>
      <c r="D23" s="335">
        <f>D21+D20+D15+D14+D13+D12+D11+D10+D9+D8+D7+D19+D22</f>
        <v>12309.4</v>
      </c>
      <c r="E23" s="262">
        <f>SUM(E7:E22)</f>
        <v>619.1</v>
      </c>
      <c r="F23" s="262">
        <f>SUM(F7:F22)</f>
        <v>619.1</v>
      </c>
    </row>
  </sheetData>
  <sheetProtection/>
  <mergeCells count="4">
    <mergeCell ref="B4:F4"/>
    <mergeCell ref="C1:F1"/>
    <mergeCell ref="C2:F2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28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52.57421875" style="0" customWidth="1"/>
    <col min="3" max="3" width="12.7109375" style="0" customWidth="1"/>
    <col min="4" max="4" width="13.00390625" style="0" customWidth="1"/>
  </cols>
  <sheetData>
    <row r="1" spans="1:4" ht="15">
      <c r="A1" s="4"/>
      <c r="B1" s="4"/>
      <c r="C1" s="211" t="s">
        <v>598</v>
      </c>
      <c r="D1" s="218"/>
    </row>
    <row r="2" spans="1:5" ht="15">
      <c r="A2" s="4"/>
      <c r="B2" s="384" t="s">
        <v>646</v>
      </c>
      <c r="C2" s="384"/>
      <c r="D2" s="384"/>
      <c r="E2" s="384"/>
    </row>
    <row r="3" spans="1:4" ht="15">
      <c r="A3" s="4"/>
      <c r="B3" s="4"/>
      <c r="C3" s="219"/>
      <c r="D3" s="220"/>
    </row>
    <row r="4" spans="1:4" ht="15">
      <c r="A4" s="4"/>
      <c r="B4" s="4"/>
      <c r="C4" s="4"/>
      <c r="D4" s="4"/>
    </row>
    <row r="5" spans="1:4" ht="40.5" customHeight="1">
      <c r="A5" s="459" t="s">
        <v>579</v>
      </c>
      <c r="B5" s="459"/>
      <c r="C5" s="459"/>
      <c r="D5" s="459"/>
    </row>
    <row r="6" spans="1:4" ht="15">
      <c r="A6" s="221" t="s">
        <v>76</v>
      </c>
      <c r="B6" s="4"/>
      <c r="C6" s="4"/>
      <c r="D6" s="222"/>
    </row>
    <row r="7" spans="1:4" ht="12.75">
      <c r="A7" s="267" t="s">
        <v>183</v>
      </c>
      <c r="B7" s="268" t="s">
        <v>77</v>
      </c>
      <c r="C7" s="460" t="s">
        <v>621</v>
      </c>
      <c r="D7" s="461"/>
    </row>
    <row r="8" spans="1:4" ht="28.5" customHeight="1">
      <c r="A8" s="267" t="s">
        <v>232</v>
      </c>
      <c r="B8" s="242" t="s">
        <v>620</v>
      </c>
      <c r="C8" s="462">
        <v>0</v>
      </c>
      <c r="D8" s="463"/>
    </row>
    <row r="9" spans="1:4" ht="12.75">
      <c r="A9" s="267" t="s">
        <v>78</v>
      </c>
      <c r="B9" s="269" t="s">
        <v>92</v>
      </c>
      <c r="C9" s="462">
        <f>C10</f>
        <v>0</v>
      </c>
      <c r="D9" s="463"/>
    </row>
    <row r="10" spans="1:4" ht="25.5">
      <c r="A10" s="267" t="s">
        <v>79</v>
      </c>
      <c r="B10" s="269" t="s">
        <v>93</v>
      </c>
      <c r="C10" s="464">
        <v>0</v>
      </c>
      <c r="D10" s="464"/>
    </row>
    <row r="11" spans="1:4" ht="28.5" customHeight="1" hidden="1">
      <c r="A11" s="267" t="s">
        <v>101</v>
      </c>
      <c r="B11" s="269" t="s">
        <v>102</v>
      </c>
      <c r="C11" s="464">
        <v>0</v>
      </c>
      <c r="D11" s="464"/>
    </row>
    <row r="12" spans="1:4" ht="25.5" hidden="1">
      <c r="A12" s="267" t="s">
        <v>103</v>
      </c>
      <c r="B12" s="269" t="s">
        <v>104</v>
      </c>
      <c r="C12" s="464">
        <v>0</v>
      </c>
      <c r="D12" s="464"/>
    </row>
    <row r="13" spans="1:4" ht="25.5" hidden="1">
      <c r="A13" s="267" t="s">
        <v>105</v>
      </c>
      <c r="B13" s="269" t="s">
        <v>71</v>
      </c>
      <c r="C13" s="464">
        <v>0</v>
      </c>
      <c r="D13" s="464"/>
    </row>
    <row r="14" spans="1:4" ht="12.75">
      <c r="A14" s="270"/>
      <c r="B14" s="270"/>
      <c r="C14" s="219"/>
      <c r="D14" s="271"/>
    </row>
    <row r="15" spans="1:4" ht="15" customHeight="1">
      <c r="A15" s="4"/>
      <c r="B15" s="457" t="s">
        <v>599</v>
      </c>
      <c r="C15" s="458"/>
      <c r="D15" s="458"/>
    </row>
    <row r="16" spans="1:4" ht="15" customHeight="1">
      <c r="A16" s="4"/>
      <c r="B16" s="396" t="s">
        <v>648</v>
      </c>
      <c r="C16" s="468"/>
      <c r="D16" s="468"/>
    </row>
    <row r="17" spans="3:4" ht="12.75">
      <c r="C17" s="456"/>
      <c r="D17" s="456"/>
    </row>
    <row r="18" spans="3:4" ht="12.75">
      <c r="C18" s="219"/>
      <c r="D18" s="219"/>
    </row>
    <row r="19" spans="1:4" ht="35.25" customHeight="1">
      <c r="A19" s="459" t="s">
        <v>581</v>
      </c>
      <c r="B19" s="459"/>
      <c r="C19" s="459"/>
      <c r="D19" s="459"/>
    </row>
    <row r="20" spans="1:4" ht="15">
      <c r="A20" s="221" t="s">
        <v>76</v>
      </c>
      <c r="B20" s="4"/>
      <c r="C20" s="4"/>
      <c r="D20" s="222"/>
    </row>
    <row r="21" spans="1:4" ht="12.75">
      <c r="A21" s="465" t="s">
        <v>183</v>
      </c>
      <c r="B21" s="465" t="s">
        <v>77</v>
      </c>
      <c r="C21" s="466" t="s">
        <v>461</v>
      </c>
      <c r="D21" s="466" t="s">
        <v>551</v>
      </c>
    </row>
    <row r="22" spans="1:4" ht="35.25" customHeight="1">
      <c r="A22" s="465"/>
      <c r="B22" s="465"/>
      <c r="C22" s="467"/>
      <c r="D22" s="467"/>
    </row>
    <row r="23" spans="1:4" ht="28.5" customHeight="1">
      <c r="A23" s="223" t="s">
        <v>232</v>
      </c>
      <c r="B23" s="242" t="s">
        <v>620</v>
      </c>
      <c r="C23" s="265">
        <v>0</v>
      </c>
      <c r="D23" s="265">
        <v>0</v>
      </c>
    </row>
    <row r="24" spans="1:4" ht="15">
      <c r="A24" s="223" t="s">
        <v>78</v>
      </c>
      <c r="B24" s="269" t="s">
        <v>92</v>
      </c>
      <c r="C24" s="265">
        <v>0</v>
      </c>
      <c r="D24" s="265">
        <v>0</v>
      </c>
    </row>
    <row r="25" spans="1:4" ht="15">
      <c r="A25" s="223" t="s">
        <v>79</v>
      </c>
      <c r="B25" s="269" t="s">
        <v>80</v>
      </c>
      <c r="C25" s="265">
        <v>0</v>
      </c>
      <c r="D25" s="265">
        <v>0</v>
      </c>
    </row>
    <row r="26" spans="1:4" ht="31.5" customHeight="1" hidden="1">
      <c r="A26" s="267" t="s">
        <v>101</v>
      </c>
      <c r="B26" s="269" t="s">
        <v>102</v>
      </c>
      <c r="C26" s="272">
        <v>0</v>
      </c>
      <c r="D26" s="265">
        <v>0</v>
      </c>
    </row>
    <row r="27" spans="1:4" ht="25.5" hidden="1">
      <c r="A27" s="267" t="s">
        <v>103</v>
      </c>
      <c r="B27" s="269" t="s">
        <v>104</v>
      </c>
      <c r="C27" s="272">
        <v>0</v>
      </c>
      <c r="D27" s="265">
        <v>0</v>
      </c>
    </row>
    <row r="28" spans="1:4" ht="25.5" hidden="1">
      <c r="A28" s="267" t="s">
        <v>105</v>
      </c>
      <c r="B28" s="269" t="s">
        <v>71</v>
      </c>
      <c r="C28" s="272">
        <v>0</v>
      </c>
      <c r="D28" s="265">
        <v>0</v>
      </c>
    </row>
    <row r="29" ht="12.75" hidden="1"/>
  </sheetData>
  <sheetProtection/>
  <mergeCells count="17">
    <mergeCell ref="C17:D17"/>
    <mergeCell ref="C11:D11"/>
    <mergeCell ref="C12:D12"/>
    <mergeCell ref="A19:D19"/>
    <mergeCell ref="A21:A22"/>
    <mergeCell ref="B21:B22"/>
    <mergeCell ref="C21:C22"/>
    <mergeCell ref="D21:D22"/>
    <mergeCell ref="C13:D13"/>
    <mergeCell ref="B16:D16"/>
    <mergeCell ref="B2:E2"/>
    <mergeCell ref="B15:D15"/>
    <mergeCell ref="A5:D5"/>
    <mergeCell ref="C7:D7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2" max="2" width="50.140625" style="0" customWidth="1"/>
    <col min="3" max="3" width="10.140625" style="0" customWidth="1"/>
    <col min="4" max="4" width="11.57421875" style="0" customWidth="1"/>
  </cols>
  <sheetData>
    <row r="1" spans="1:4" ht="15">
      <c r="A1" s="4"/>
      <c r="B1" s="4"/>
      <c r="C1" s="211" t="s">
        <v>609</v>
      </c>
      <c r="D1" s="218"/>
    </row>
    <row r="2" spans="1:4" ht="15">
      <c r="A2" s="4"/>
      <c r="B2" s="383" t="s">
        <v>648</v>
      </c>
      <c r="C2" s="428"/>
      <c r="D2" s="428"/>
    </row>
    <row r="3" spans="1:4" ht="15">
      <c r="A3" s="4"/>
      <c r="B3" s="4"/>
      <c r="C3" s="219"/>
      <c r="D3" s="220"/>
    </row>
    <row r="4" spans="1:4" ht="15">
      <c r="A4" s="4"/>
      <c r="B4" s="4"/>
      <c r="C4" s="4"/>
      <c r="D4" s="4"/>
    </row>
    <row r="5" spans="1:4" ht="36.75" customHeight="1">
      <c r="A5" s="459" t="s">
        <v>622</v>
      </c>
      <c r="B5" s="459"/>
      <c r="C5" s="459"/>
      <c r="D5" s="459"/>
    </row>
    <row r="6" spans="1:4" ht="15">
      <c r="A6" s="221" t="s">
        <v>76</v>
      </c>
      <c r="B6" s="4"/>
      <c r="C6" s="4"/>
      <c r="D6" s="222"/>
    </row>
    <row r="7" spans="1:4" ht="26.25" customHeight="1">
      <c r="A7" s="267" t="s">
        <v>183</v>
      </c>
      <c r="B7" s="268" t="s">
        <v>77</v>
      </c>
      <c r="C7" s="460" t="s">
        <v>580</v>
      </c>
      <c r="D7" s="461"/>
    </row>
    <row r="8" spans="1:4" ht="38.25">
      <c r="A8" s="267">
        <v>1</v>
      </c>
      <c r="B8" s="269" t="s">
        <v>102</v>
      </c>
      <c r="C8" s="464">
        <v>0</v>
      </c>
      <c r="D8" s="464"/>
    </row>
    <row r="9" spans="1:4" ht="25.5">
      <c r="A9" s="267" t="s">
        <v>78</v>
      </c>
      <c r="B9" s="269" t="s">
        <v>104</v>
      </c>
      <c r="C9" s="464">
        <v>0</v>
      </c>
      <c r="D9" s="464"/>
    </row>
    <row r="10" spans="1:4" ht="25.5">
      <c r="A10" s="267" t="s">
        <v>610</v>
      </c>
      <c r="B10" s="269" t="s">
        <v>71</v>
      </c>
      <c r="C10" s="464">
        <v>0</v>
      </c>
      <c r="D10" s="464"/>
    </row>
    <row r="11" spans="1:4" ht="12.75">
      <c r="A11" s="270"/>
      <c r="B11" s="270"/>
      <c r="C11" s="219"/>
      <c r="D11" s="271"/>
    </row>
    <row r="12" spans="1:4" ht="15">
      <c r="A12" s="4"/>
      <c r="B12" s="457" t="s">
        <v>611</v>
      </c>
      <c r="C12" s="458"/>
      <c r="D12" s="458"/>
    </row>
    <row r="13" spans="1:4" ht="15">
      <c r="A13" s="4"/>
      <c r="B13" s="396" t="s">
        <v>648</v>
      </c>
      <c r="C13" s="468"/>
      <c r="D13" s="468"/>
    </row>
    <row r="14" spans="3:4" ht="12.75">
      <c r="C14" s="456"/>
      <c r="D14" s="456"/>
    </row>
    <row r="15" spans="3:4" ht="12.75">
      <c r="C15" s="219"/>
      <c r="D15" s="219"/>
    </row>
    <row r="16" spans="1:4" ht="33" customHeight="1">
      <c r="A16" s="459" t="s">
        <v>623</v>
      </c>
      <c r="B16" s="459"/>
      <c r="C16" s="459"/>
      <c r="D16" s="459"/>
    </row>
    <row r="17" spans="1:4" ht="15">
      <c r="A17" s="221" t="s">
        <v>76</v>
      </c>
      <c r="B17" s="4"/>
      <c r="C17" s="4"/>
      <c r="D17" s="222"/>
    </row>
    <row r="18" spans="1:4" ht="12.75">
      <c r="A18" s="465" t="s">
        <v>183</v>
      </c>
      <c r="B18" s="465" t="s">
        <v>77</v>
      </c>
      <c r="C18" s="469" t="s">
        <v>582</v>
      </c>
      <c r="D18" s="469" t="s">
        <v>583</v>
      </c>
    </row>
    <row r="19" spans="1:4" ht="54.75" customHeight="1">
      <c r="A19" s="465"/>
      <c r="B19" s="465"/>
      <c r="C19" s="469"/>
      <c r="D19" s="469"/>
    </row>
    <row r="20" spans="1:4" ht="38.25">
      <c r="A20" s="267" t="s">
        <v>612</v>
      </c>
      <c r="B20" s="269" t="s">
        <v>102</v>
      </c>
      <c r="C20" s="272">
        <v>0</v>
      </c>
      <c r="D20" s="265">
        <v>0</v>
      </c>
    </row>
    <row r="21" spans="1:4" ht="25.5">
      <c r="A21" s="267" t="s">
        <v>78</v>
      </c>
      <c r="B21" s="269" t="s">
        <v>104</v>
      </c>
      <c r="C21" s="272">
        <v>0</v>
      </c>
      <c r="D21" s="265">
        <v>0</v>
      </c>
    </row>
    <row r="22" spans="1:4" ht="25.5">
      <c r="A22" s="267" t="s">
        <v>610</v>
      </c>
      <c r="B22" s="269" t="s">
        <v>71</v>
      </c>
      <c r="C22" s="272">
        <v>0</v>
      </c>
      <c r="D22" s="265">
        <v>0</v>
      </c>
    </row>
  </sheetData>
  <sheetProtection/>
  <mergeCells count="14">
    <mergeCell ref="B2:D2"/>
    <mergeCell ref="C9:D9"/>
    <mergeCell ref="C10:D10"/>
    <mergeCell ref="B12:D12"/>
    <mergeCell ref="B13:D13"/>
    <mergeCell ref="C14:D14"/>
    <mergeCell ref="A16:D16"/>
    <mergeCell ref="A5:D5"/>
    <mergeCell ref="C7:D7"/>
    <mergeCell ref="C8:D8"/>
    <mergeCell ref="A18:A19"/>
    <mergeCell ref="B18:B19"/>
    <mergeCell ref="C18:C19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53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6.28125" style="19" customWidth="1"/>
    <col min="2" max="2" width="20.421875" style="11" customWidth="1"/>
    <col min="3" max="3" width="67.00390625" style="12" customWidth="1"/>
    <col min="4" max="16384" width="9.140625" style="13" customWidth="1"/>
  </cols>
  <sheetData>
    <row r="1" spans="1:3" ht="12.75">
      <c r="A1" s="11"/>
      <c r="C1" s="12" t="s">
        <v>588</v>
      </c>
    </row>
    <row r="2" spans="1:3" ht="12.75">
      <c r="A2" s="11"/>
      <c r="C2" s="167" t="s">
        <v>636</v>
      </c>
    </row>
    <row r="3" spans="1:3" ht="12.75">
      <c r="A3" s="11"/>
      <c r="C3" s="167"/>
    </row>
    <row r="4" spans="1:3" ht="27" customHeight="1">
      <c r="A4" s="393" t="s">
        <v>51</v>
      </c>
      <c r="B4" s="393"/>
      <c r="C4" s="393"/>
    </row>
    <row r="5" spans="1:3" ht="12.75">
      <c r="A5" s="14"/>
      <c r="B5" s="14"/>
      <c r="C5" s="15"/>
    </row>
    <row r="6" spans="1:3" ht="22.5" customHeight="1">
      <c r="A6" s="390" t="s">
        <v>110</v>
      </c>
      <c r="B6" s="390"/>
      <c r="C6" s="391" t="s">
        <v>39</v>
      </c>
    </row>
    <row r="7" spans="1:3" ht="78.75">
      <c r="A7" s="45" t="s">
        <v>215</v>
      </c>
      <c r="B7" s="44" t="s">
        <v>181</v>
      </c>
      <c r="C7" s="392"/>
    </row>
    <row r="8" spans="1:3" ht="12.75">
      <c r="A8" s="177">
        <v>526</v>
      </c>
      <c r="B8" s="178"/>
      <c r="C8" s="179" t="s">
        <v>44</v>
      </c>
    </row>
    <row r="9" spans="1:3" ht="51">
      <c r="A9" s="180" t="s">
        <v>43</v>
      </c>
      <c r="B9" s="178" t="s">
        <v>306</v>
      </c>
      <c r="C9" s="246" t="s">
        <v>350</v>
      </c>
    </row>
    <row r="10" spans="1:3" ht="38.25">
      <c r="A10" s="180" t="s">
        <v>43</v>
      </c>
      <c r="B10" s="178" t="s">
        <v>351</v>
      </c>
      <c r="C10" s="247" t="s">
        <v>352</v>
      </c>
    </row>
    <row r="11" spans="1:3" ht="51">
      <c r="A11" s="180" t="s">
        <v>43</v>
      </c>
      <c r="B11" s="178" t="s">
        <v>353</v>
      </c>
      <c r="C11" s="247" t="s">
        <v>354</v>
      </c>
    </row>
    <row r="12" spans="1:3" ht="12.75">
      <c r="A12" s="180" t="s">
        <v>43</v>
      </c>
      <c r="B12" s="178" t="s">
        <v>106</v>
      </c>
      <c r="C12" s="247" t="s">
        <v>52</v>
      </c>
    </row>
    <row r="13" spans="1:3" ht="63.75">
      <c r="A13" s="180" t="s">
        <v>43</v>
      </c>
      <c r="B13" s="178" t="s">
        <v>53</v>
      </c>
      <c r="C13" s="247" t="s">
        <v>54</v>
      </c>
    </row>
    <row r="14" spans="1:3" ht="63.75">
      <c r="A14" s="180" t="s">
        <v>43</v>
      </c>
      <c r="B14" s="178" t="s">
        <v>57</v>
      </c>
      <c r="C14" s="247" t="s">
        <v>58</v>
      </c>
    </row>
    <row r="15" spans="1:3" ht="63.75">
      <c r="A15" s="180" t="s">
        <v>43</v>
      </c>
      <c r="B15" s="178" t="s">
        <v>55</v>
      </c>
      <c r="C15" s="247" t="s">
        <v>56</v>
      </c>
    </row>
    <row r="16" spans="1:3" ht="63.75">
      <c r="A16" s="180" t="s">
        <v>43</v>
      </c>
      <c r="B16" s="178" t="s">
        <v>59</v>
      </c>
      <c r="C16" s="247" t="s">
        <v>355</v>
      </c>
    </row>
    <row r="17" spans="1:3" ht="25.5">
      <c r="A17" s="180" t="s">
        <v>43</v>
      </c>
      <c r="B17" s="64" t="s">
        <v>356</v>
      </c>
      <c r="C17" s="248" t="s">
        <v>357</v>
      </c>
    </row>
    <row r="18" spans="1:3" ht="38.25">
      <c r="A18" s="180" t="s">
        <v>43</v>
      </c>
      <c r="B18" s="178" t="s">
        <v>386</v>
      </c>
      <c r="C18" s="247" t="s">
        <v>385</v>
      </c>
    </row>
    <row r="19" spans="1:3" ht="38.25">
      <c r="A19" s="180" t="s">
        <v>43</v>
      </c>
      <c r="B19" s="178" t="s">
        <v>358</v>
      </c>
      <c r="C19" s="247" t="s">
        <v>0</v>
      </c>
    </row>
    <row r="20" spans="1:3" ht="25.5">
      <c r="A20" s="180" t="s">
        <v>43</v>
      </c>
      <c r="B20" s="178" t="s">
        <v>1</v>
      </c>
      <c r="C20" s="247" t="s">
        <v>2</v>
      </c>
    </row>
    <row r="21" spans="1:3" ht="12.75">
      <c r="A21" s="180" t="s">
        <v>43</v>
      </c>
      <c r="B21" s="178" t="s">
        <v>3</v>
      </c>
      <c r="C21" s="247" t="s">
        <v>4</v>
      </c>
    </row>
    <row r="22" spans="1:3" ht="38.25">
      <c r="A22" s="180" t="s">
        <v>43</v>
      </c>
      <c r="B22" s="178" t="s">
        <v>60</v>
      </c>
      <c r="C22" s="247" t="s">
        <v>5</v>
      </c>
    </row>
    <row r="23" spans="1:3" ht="12.75">
      <c r="A23" s="180" t="s">
        <v>43</v>
      </c>
      <c r="B23" s="178" t="s">
        <v>6</v>
      </c>
      <c r="C23" s="247" t="s">
        <v>7</v>
      </c>
    </row>
    <row r="24" spans="1:3" ht="12.75">
      <c r="A24" s="180" t="s">
        <v>43</v>
      </c>
      <c r="B24" s="178" t="s">
        <v>314</v>
      </c>
      <c r="C24" s="247" t="s">
        <v>315</v>
      </c>
    </row>
    <row r="25" spans="1:3" ht="12.75">
      <c r="A25" s="180" t="s">
        <v>43</v>
      </c>
      <c r="B25" s="178" t="s">
        <v>320</v>
      </c>
      <c r="C25" s="237" t="s">
        <v>321</v>
      </c>
    </row>
    <row r="26" spans="1:3" ht="38.25" customHeight="1">
      <c r="A26" s="180" t="s">
        <v>43</v>
      </c>
      <c r="B26" s="263" t="s">
        <v>402</v>
      </c>
      <c r="C26" s="264" t="s">
        <v>403</v>
      </c>
    </row>
    <row r="27" spans="1:3" ht="27.75" customHeight="1">
      <c r="A27" s="180" t="s">
        <v>43</v>
      </c>
      <c r="B27" s="264" t="s">
        <v>405</v>
      </c>
      <c r="C27" s="264" t="s">
        <v>404</v>
      </c>
    </row>
    <row r="28" spans="1:3" ht="12.75">
      <c r="A28" s="180" t="s">
        <v>43</v>
      </c>
      <c r="B28" s="178" t="s">
        <v>8</v>
      </c>
      <c r="C28" s="247" t="s">
        <v>9</v>
      </c>
    </row>
    <row r="29" spans="1:3" ht="25.5">
      <c r="A29" s="180" t="s">
        <v>43</v>
      </c>
      <c r="B29" s="178" t="s">
        <v>325</v>
      </c>
      <c r="C29" s="247" t="s">
        <v>11</v>
      </c>
    </row>
    <row r="30" spans="1:3" ht="25.5">
      <c r="A30" s="180" t="s">
        <v>43</v>
      </c>
      <c r="B30" s="178" t="s">
        <v>327</v>
      </c>
      <c r="C30" s="247" t="s">
        <v>10</v>
      </c>
    </row>
    <row r="31" spans="1:3" ht="12.75">
      <c r="A31" s="180" t="s">
        <v>43</v>
      </c>
      <c r="B31" s="178" t="s">
        <v>335</v>
      </c>
      <c r="C31" s="247" t="s">
        <v>336</v>
      </c>
    </row>
    <row r="32" spans="1:3" ht="12.75">
      <c r="A32" s="180" t="s">
        <v>43</v>
      </c>
      <c r="B32" s="178" t="s">
        <v>444</v>
      </c>
      <c r="C32" s="256" t="s">
        <v>83</v>
      </c>
    </row>
    <row r="33" spans="1:3" ht="63.75">
      <c r="A33" s="180" t="s">
        <v>43</v>
      </c>
      <c r="B33" s="178" t="s">
        <v>388</v>
      </c>
      <c r="C33" s="256" t="s">
        <v>389</v>
      </c>
    </row>
    <row r="34" spans="1:3" ht="38.25">
      <c r="A34" s="180" t="s">
        <v>43</v>
      </c>
      <c r="B34" s="178" t="s">
        <v>63</v>
      </c>
      <c r="C34" s="249" t="s">
        <v>64</v>
      </c>
    </row>
    <row r="35" spans="1:3" ht="25.5">
      <c r="A35" s="180" t="s">
        <v>43</v>
      </c>
      <c r="B35" s="178" t="s">
        <v>61</v>
      </c>
      <c r="C35" s="249" t="s">
        <v>62</v>
      </c>
    </row>
    <row r="36" spans="1:3" ht="25.5">
      <c r="A36" s="180" t="s">
        <v>43</v>
      </c>
      <c r="B36" s="178" t="s">
        <v>82</v>
      </c>
      <c r="C36" s="245" t="s">
        <v>65</v>
      </c>
    </row>
    <row r="37" spans="1:3" ht="12.75" hidden="1">
      <c r="A37" s="213" t="s">
        <v>66</v>
      </c>
      <c r="B37" s="181"/>
      <c r="C37" s="250" t="s">
        <v>12</v>
      </c>
    </row>
    <row r="38" spans="1:3" ht="28.5" customHeight="1" hidden="1">
      <c r="A38" s="213"/>
      <c r="B38" s="182" t="s">
        <v>13</v>
      </c>
      <c r="C38" s="238" t="s">
        <v>14</v>
      </c>
    </row>
    <row r="39" spans="1:3" ht="25.5" hidden="1">
      <c r="A39" s="17" t="s">
        <v>270</v>
      </c>
      <c r="B39" s="16" t="s">
        <v>275</v>
      </c>
      <c r="C39" s="249" t="s">
        <v>276</v>
      </c>
    </row>
    <row r="40" spans="1:3" ht="38.25" hidden="1">
      <c r="A40" s="17" t="s">
        <v>270</v>
      </c>
      <c r="B40" s="16" t="s">
        <v>216</v>
      </c>
      <c r="C40" s="249" t="s">
        <v>175</v>
      </c>
    </row>
    <row r="41" spans="1:3" ht="25.5" hidden="1">
      <c r="A41" s="17" t="s">
        <v>270</v>
      </c>
      <c r="B41" s="16" t="s">
        <v>176</v>
      </c>
      <c r="C41" s="249" t="s">
        <v>177</v>
      </c>
    </row>
    <row r="42" spans="1:3" ht="51" hidden="1">
      <c r="A42" s="17" t="s">
        <v>270</v>
      </c>
      <c r="B42" s="16" t="s">
        <v>134</v>
      </c>
      <c r="C42" s="251" t="s">
        <v>217</v>
      </c>
    </row>
    <row r="43" spans="1:3" ht="38.25" hidden="1">
      <c r="A43" s="17" t="s">
        <v>270</v>
      </c>
      <c r="B43" s="16" t="s">
        <v>218</v>
      </c>
      <c r="C43" s="249" t="s">
        <v>178</v>
      </c>
    </row>
    <row r="44" spans="1:3" ht="38.25" hidden="1">
      <c r="A44" s="17" t="s">
        <v>270</v>
      </c>
      <c r="B44" s="16" t="s">
        <v>274</v>
      </c>
      <c r="C44" s="249" t="s">
        <v>179</v>
      </c>
    </row>
    <row r="45" spans="1:3" ht="38.25" hidden="1">
      <c r="A45" s="17" t="s">
        <v>270</v>
      </c>
      <c r="B45" s="18" t="s">
        <v>119</v>
      </c>
      <c r="C45" s="249" t="s">
        <v>180</v>
      </c>
    </row>
    <row r="46" spans="1:3" ht="12.75" hidden="1">
      <c r="A46" s="17" t="s">
        <v>270</v>
      </c>
      <c r="B46" s="18" t="s">
        <v>116</v>
      </c>
      <c r="C46" s="252" t="s">
        <v>184</v>
      </c>
    </row>
    <row r="47" spans="1:3" ht="25.5" hidden="1">
      <c r="A47" s="17" t="s">
        <v>270</v>
      </c>
      <c r="B47" s="18" t="s">
        <v>117</v>
      </c>
      <c r="C47" s="252" t="s">
        <v>185</v>
      </c>
    </row>
    <row r="48" spans="1:3" ht="25.5" hidden="1">
      <c r="A48" s="17" t="s">
        <v>270</v>
      </c>
      <c r="B48" s="18" t="s">
        <v>118</v>
      </c>
      <c r="C48" s="252" t="s">
        <v>265</v>
      </c>
    </row>
    <row r="49" spans="1:3" ht="12.75" hidden="1">
      <c r="A49" s="17" t="s">
        <v>270</v>
      </c>
      <c r="B49" s="18" t="s">
        <v>273</v>
      </c>
      <c r="C49" s="253" t="s">
        <v>229</v>
      </c>
    </row>
    <row r="50" spans="1:3" ht="12.75" hidden="1">
      <c r="A50" s="17" t="s">
        <v>270</v>
      </c>
      <c r="B50" s="18" t="s">
        <v>230</v>
      </c>
      <c r="C50" s="254" t="s">
        <v>231</v>
      </c>
    </row>
    <row r="51" spans="1:3" ht="12.75" hidden="1">
      <c r="A51" s="17" t="s">
        <v>270</v>
      </c>
      <c r="B51" s="16" t="s">
        <v>268</v>
      </c>
      <c r="C51" s="249" t="s">
        <v>269</v>
      </c>
    </row>
    <row r="52" spans="1:3" ht="12.75" hidden="1">
      <c r="A52" s="17" t="s">
        <v>270</v>
      </c>
      <c r="B52" s="16" t="s">
        <v>243</v>
      </c>
      <c r="C52" s="249" t="s">
        <v>244</v>
      </c>
    </row>
    <row r="53" spans="1:3" ht="54.75" customHeight="1" hidden="1">
      <c r="A53" s="90" t="s">
        <v>270</v>
      </c>
      <c r="B53" s="91" t="s">
        <v>210</v>
      </c>
      <c r="C53" s="255" t="s">
        <v>219</v>
      </c>
    </row>
  </sheetData>
  <sheetProtection/>
  <mergeCells count="3">
    <mergeCell ref="A6:B6"/>
    <mergeCell ref="C6:C7"/>
    <mergeCell ref="A4:C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6.140625" style="7" customWidth="1"/>
    <col min="2" max="2" width="13.421875" style="2" customWidth="1"/>
    <col min="3" max="3" width="21.00390625" style="7" customWidth="1"/>
    <col min="4" max="4" width="8.8515625" style="7" customWidth="1"/>
    <col min="5" max="5" width="46.00390625" style="77" customWidth="1"/>
    <col min="6" max="16384" width="9.140625" style="2" customWidth="1"/>
  </cols>
  <sheetData>
    <row r="1" ht="14.25" customHeight="1">
      <c r="E1" s="63" t="s">
        <v>589</v>
      </c>
    </row>
    <row r="2" ht="15" customHeight="1">
      <c r="E2" s="7" t="s">
        <v>637</v>
      </c>
    </row>
    <row r="3" spans="4:5" ht="13.5" customHeight="1">
      <c r="D3" s="396"/>
      <c r="E3" s="396"/>
    </row>
    <row r="4" ht="12" customHeight="1">
      <c r="E4" s="89"/>
    </row>
    <row r="5" spans="1:5" s="77" customFormat="1" ht="32.25" customHeight="1">
      <c r="A5" s="386" t="s">
        <v>50</v>
      </c>
      <c r="B5" s="386"/>
      <c r="C5" s="386"/>
      <c r="D5" s="386"/>
      <c r="E5" s="386"/>
    </row>
    <row r="6" ht="10.5" customHeight="1"/>
    <row r="7" spans="1:5" s="6" customFormat="1" ht="30" customHeight="1">
      <c r="A7" s="394" t="s">
        <v>110</v>
      </c>
      <c r="B7" s="394"/>
      <c r="C7" s="394"/>
      <c r="D7" s="394"/>
      <c r="E7" s="394" t="s">
        <v>345</v>
      </c>
    </row>
    <row r="8" spans="1:5" s="6" customFormat="1" ht="76.5">
      <c r="A8" s="3" t="s">
        <v>346</v>
      </c>
      <c r="B8" s="3" t="s">
        <v>347</v>
      </c>
      <c r="C8" s="3" t="s">
        <v>348</v>
      </c>
      <c r="D8" s="3" t="s">
        <v>349</v>
      </c>
      <c r="E8" s="395"/>
    </row>
    <row r="9" spans="1:5" s="6" customFormat="1" ht="12.75">
      <c r="A9" s="175">
        <v>526</v>
      </c>
      <c r="B9" s="175"/>
      <c r="C9" s="175"/>
      <c r="D9" s="175"/>
      <c r="E9" s="175" t="s">
        <v>44</v>
      </c>
    </row>
    <row r="10" spans="1:5" ht="51">
      <c r="A10" s="8">
        <v>526</v>
      </c>
      <c r="B10" s="8" t="s">
        <v>443</v>
      </c>
      <c r="C10" s="64" t="s">
        <v>227</v>
      </c>
      <c r="D10" s="8">
        <v>710</v>
      </c>
      <c r="E10" s="242" t="s">
        <v>462</v>
      </c>
    </row>
    <row r="11" spans="1:5" ht="51">
      <c r="A11" s="8">
        <v>526</v>
      </c>
      <c r="B11" s="8" t="s">
        <v>443</v>
      </c>
      <c r="C11" s="64" t="s">
        <v>227</v>
      </c>
      <c r="D11" s="8">
        <v>810</v>
      </c>
      <c r="E11" s="242" t="s">
        <v>463</v>
      </c>
    </row>
    <row r="12" spans="1:5" ht="25.5">
      <c r="A12" s="8">
        <v>526</v>
      </c>
      <c r="B12" s="8" t="s">
        <v>343</v>
      </c>
      <c r="C12" s="64" t="s">
        <v>141</v>
      </c>
      <c r="D12" s="8">
        <v>510</v>
      </c>
      <c r="E12" s="242" t="s">
        <v>47</v>
      </c>
    </row>
    <row r="13" spans="1:5" ht="25.5">
      <c r="A13" s="8">
        <v>526</v>
      </c>
      <c r="B13" s="8" t="s">
        <v>344</v>
      </c>
      <c r="C13" s="64" t="s">
        <v>141</v>
      </c>
      <c r="D13" s="8">
        <v>610</v>
      </c>
      <c r="E13" s="242" t="s">
        <v>48</v>
      </c>
    </row>
  </sheetData>
  <sheetProtection/>
  <mergeCells count="4">
    <mergeCell ref="A5:E5"/>
    <mergeCell ref="A7:D7"/>
    <mergeCell ref="E7:E8"/>
    <mergeCell ref="D3:E3"/>
  </mergeCells>
  <printOptions/>
  <pageMargins left="0.5905511811023623" right="0.275590551181102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80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5.140625" style="20" customWidth="1"/>
    <col min="2" max="2" width="20.28125" style="21" customWidth="1"/>
    <col min="3" max="3" width="65.7109375" style="224" customWidth="1"/>
    <col min="4" max="4" width="10.00390625" style="32" customWidth="1"/>
    <col min="5" max="16384" width="9.140625" style="22" customWidth="1"/>
  </cols>
  <sheetData>
    <row r="1" spans="3:4" ht="12.75">
      <c r="C1" s="398" t="s">
        <v>590</v>
      </c>
      <c r="D1" s="398"/>
    </row>
    <row r="2" spans="3:4" ht="12.75">
      <c r="C2" s="399" t="s">
        <v>638</v>
      </c>
      <c r="D2" s="399"/>
    </row>
    <row r="3" spans="1:4" s="23" customFormat="1" ht="12.75">
      <c r="A3" s="401"/>
      <c r="B3" s="401"/>
      <c r="C3" s="401"/>
      <c r="D3" s="401"/>
    </row>
    <row r="4" spans="1:4" ht="15.75">
      <c r="A4" s="400" t="s">
        <v>552</v>
      </c>
      <c r="B4" s="400"/>
      <c r="C4" s="400"/>
      <c r="D4" s="400"/>
    </row>
    <row r="5" spans="2:4" ht="12.75">
      <c r="B5" s="397"/>
      <c r="C5" s="397"/>
      <c r="D5" s="397"/>
    </row>
    <row r="6" spans="1:4" ht="22.5">
      <c r="A6" s="36" t="s">
        <v>149</v>
      </c>
      <c r="B6" s="66"/>
      <c r="C6" s="48" t="s">
        <v>150</v>
      </c>
      <c r="D6" s="49" t="s">
        <v>135</v>
      </c>
    </row>
    <row r="7" spans="1:5" s="25" customFormat="1" ht="25.5">
      <c r="A7" s="47" t="s">
        <v>267</v>
      </c>
      <c r="B7" s="50" t="s">
        <v>151</v>
      </c>
      <c r="C7" s="50" t="s">
        <v>152</v>
      </c>
      <c r="D7" s="212">
        <f>D8+D19+D22+D36+D39+D48+D13</f>
        <v>28904.3</v>
      </c>
      <c r="E7" s="46"/>
    </row>
    <row r="8" spans="1:4" s="25" customFormat="1" ht="25.5">
      <c r="A8" s="47" t="s">
        <v>267</v>
      </c>
      <c r="B8" s="50" t="s">
        <v>153</v>
      </c>
      <c r="C8" s="50" t="s">
        <v>154</v>
      </c>
      <c r="D8" s="51">
        <f>D9</f>
        <v>3773.6</v>
      </c>
    </row>
    <row r="9" spans="1:4" ht="12.75">
      <c r="A9" s="67" t="s">
        <v>267</v>
      </c>
      <c r="B9" s="68" t="s">
        <v>155</v>
      </c>
      <c r="C9" s="30" t="s">
        <v>156</v>
      </c>
      <c r="D9" s="52">
        <f>D11+D12</f>
        <v>3773.6</v>
      </c>
    </row>
    <row r="10" spans="1:4" s="27" customFormat="1" ht="38.25" hidden="1">
      <c r="A10" s="26" t="s">
        <v>157</v>
      </c>
      <c r="B10" s="30" t="s">
        <v>158</v>
      </c>
      <c r="C10" s="30" t="s">
        <v>127</v>
      </c>
      <c r="D10" s="52">
        <v>0</v>
      </c>
    </row>
    <row r="11" spans="1:4" s="27" customFormat="1" ht="51" customHeight="1">
      <c r="A11" s="26" t="s">
        <v>157</v>
      </c>
      <c r="B11" s="248" t="s">
        <v>359</v>
      </c>
      <c r="C11" s="276" t="s">
        <v>427</v>
      </c>
      <c r="D11" s="52">
        <v>3600</v>
      </c>
    </row>
    <row r="12" spans="1:4" s="27" customFormat="1" ht="76.5">
      <c r="A12" s="26" t="s">
        <v>157</v>
      </c>
      <c r="B12" s="248" t="s">
        <v>360</v>
      </c>
      <c r="C12" s="277" t="s">
        <v>428</v>
      </c>
      <c r="D12" s="52">
        <v>173.6</v>
      </c>
    </row>
    <row r="13" spans="1:4" s="27" customFormat="1" ht="25.5">
      <c r="A13" s="294" t="s">
        <v>267</v>
      </c>
      <c r="B13" s="294" t="s">
        <v>391</v>
      </c>
      <c r="C13" s="295" t="s">
        <v>392</v>
      </c>
      <c r="D13" s="347">
        <f>D14</f>
        <v>1578.2</v>
      </c>
    </row>
    <row r="14" spans="1:4" s="27" customFormat="1" ht="25.5">
      <c r="A14" s="296" t="s">
        <v>267</v>
      </c>
      <c r="B14" s="296" t="s">
        <v>393</v>
      </c>
      <c r="C14" s="280" t="s">
        <v>394</v>
      </c>
      <c r="D14" s="52">
        <f>D15+D16+D17+D18</f>
        <v>1578.2</v>
      </c>
    </row>
    <row r="15" spans="1:4" s="27" customFormat="1" ht="25.5">
      <c r="A15" s="296" t="s">
        <v>267</v>
      </c>
      <c r="B15" s="296" t="s">
        <v>395</v>
      </c>
      <c r="C15" s="280" t="s">
        <v>396</v>
      </c>
      <c r="D15" s="52">
        <v>628</v>
      </c>
    </row>
    <row r="16" spans="1:4" s="27" customFormat="1" ht="38.25">
      <c r="A16" s="296" t="s">
        <v>267</v>
      </c>
      <c r="B16" s="296" t="s">
        <v>397</v>
      </c>
      <c r="C16" s="280" t="s">
        <v>398</v>
      </c>
      <c r="D16" s="52">
        <v>14</v>
      </c>
    </row>
    <row r="17" spans="1:4" s="27" customFormat="1" ht="38.25">
      <c r="A17" s="296" t="s">
        <v>267</v>
      </c>
      <c r="B17" s="296" t="s">
        <v>399</v>
      </c>
      <c r="C17" s="280" t="s">
        <v>400</v>
      </c>
      <c r="D17" s="52">
        <v>936.1</v>
      </c>
    </row>
    <row r="18" spans="1:4" s="27" customFormat="1" ht="38.25">
      <c r="A18" s="296" t="s">
        <v>267</v>
      </c>
      <c r="B18" s="296" t="s">
        <v>420</v>
      </c>
      <c r="C18" s="280" t="s">
        <v>421</v>
      </c>
      <c r="D18" s="52">
        <v>0.1</v>
      </c>
    </row>
    <row r="19" spans="1:4" s="29" customFormat="1" ht="17.25" customHeight="1">
      <c r="A19" s="28" t="s">
        <v>267</v>
      </c>
      <c r="B19" s="31" t="s">
        <v>233</v>
      </c>
      <c r="C19" s="232" t="s">
        <v>146</v>
      </c>
      <c r="D19" s="51">
        <f>D20+D21</f>
        <v>19.5</v>
      </c>
    </row>
    <row r="20" spans="1:4" s="27" customFormat="1" ht="12.75" hidden="1">
      <c r="A20" s="26" t="s">
        <v>157</v>
      </c>
      <c r="B20" s="30" t="s">
        <v>136</v>
      </c>
      <c r="C20" s="30" t="s">
        <v>234</v>
      </c>
      <c r="D20" s="52">
        <v>0</v>
      </c>
    </row>
    <row r="21" spans="1:4" s="27" customFormat="1" ht="12.75">
      <c r="A21" s="26" t="s">
        <v>157</v>
      </c>
      <c r="B21" s="248" t="s">
        <v>361</v>
      </c>
      <c r="C21" s="248" t="s">
        <v>362</v>
      </c>
      <c r="D21" s="52">
        <v>19.5</v>
      </c>
    </row>
    <row r="22" spans="1:4" s="29" customFormat="1" ht="16.5" customHeight="1">
      <c r="A22" s="28" t="s">
        <v>267</v>
      </c>
      <c r="B22" s="31" t="s">
        <v>147</v>
      </c>
      <c r="C22" s="31" t="s">
        <v>148</v>
      </c>
      <c r="D22" s="51">
        <f>D23+D29+D25</f>
        <v>16025.8</v>
      </c>
    </row>
    <row r="23" spans="1:4" s="29" customFormat="1" ht="16.5" customHeight="1">
      <c r="A23" s="168">
        <v>182</v>
      </c>
      <c r="B23" s="169" t="s">
        <v>291</v>
      </c>
      <c r="C23" s="169" t="s">
        <v>292</v>
      </c>
      <c r="D23" s="52">
        <f>D24</f>
        <v>2310.7</v>
      </c>
    </row>
    <row r="24" spans="1:4" s="29" customFormat="1" ht="25.5">
      <c r="A24" s="168">
        <v>182</v>
      </c>
      <c r="B24" s="169" t="s">
        <v>293</v>
      </c>
      <c r="C24" s="169" t="s">
        <v>294</v>
      </c>
      <c r="D24" s="52">
        <v>2310.7</v>
      </c>
    </row>
    <row r="25" spans="1:4" s="29" customFormat="1" ht="12.75">
      <c r="A25" s="278" t="s">
        <v>157</v>
      </c>
      <c r="B25" s="279" t="s">
        <v>363</v>
      </c>
      <c r="C25" s="280" t="s">
        <v>364</v>
      </c>
      <c r="D25" s="52">
        <f>D27+D28</f>
        <v>2883.7</v>
      </c>
    </row>
    <row r="26" spans="1:4" s="29" customFormat="1" ht="12.75" hidden="1">
      <c r="A26" s="278" t="s">
        <v>157</v>
      </c>
      <c r="B26" s="279" t="s">
        <v>379</v>
      </c>
      <c r="C26" s="280" t="s">
        <v>380</v>
      </c>
      <c r="D26" s="52"/>
    </row>
    <row r="27" spans="1:4" s="29" customFormat="1" ht="12.75">
      <c r="A27" s="278" t="s">
        <v>157</v>
      </c>
      <c r="B27" s="279" t="s">
        <v>383</v>
      </c>
      <c r="C27" s="280" t="s">
        <v>384</v>
      </c>
      <c r="D27" s="52">
        <v>383.7</v>
      </c>
    </row>
    <row r="28" spans="1:4" s="29" customFormat="1" ht="12.75">
      <c r="A28" s="278" t="s">
        <v>157</v>
      </c>
      <c r="B28" s="279" t="s">
        <v>365</v>
      </c>
      <c r="C28" s="280" t="s">
        <v>366</v>
      </c>
      <c r="D28" s="52">
        <v>2500</v>
      </c>
    </row>
    <row r="29" spans="1:4" s="29" customFormat="1" ht="16.5" customHeight="1">
      <c r="A29" s="168">
        <v>182</v>
      </c>
      <c r="B29" s="169" t="s">
        <v>295</v>
      </c>
      <c r="C29" s="169" t="s">
        <v>296</v>
      </c>
      <c r="D29" s="52">
        <f>D34+D32</f>
        <v>10831.4</v>
      </c>
    </row>
    <row r="30" spans="1:4" s="29" customFormat="1" ht="25.5" hidden="1">
      <c r="A30" s="168">
        <v>182</v>
      </c>
      <c r="B30" s="169" t="s">
        <v>297</v>
      </c>
      <c r="C30" s="169" t="s">
        <v>298</v>
      </c>
      <c r="D30" s="52"/>
    </row>
    <row r="31" spans="1:4" s="29" customFormat="1" ht="38.25" hidden="1">
      <c r="A31" s="168">
        <v>182</v>
      </c>
      <c r="B31" s="169" t="s">
        <v>299</v>
      </c>
      <c r="C31" s="169" t="s">
        <v>300</v>
      </c>
      <c r="D31" s="52"/>
    </row>
    <row r="32" spans="1:4" s="29" customFormat="1" ht="25.5">
      <c r="A32" s="168">
        <v>182</v>
      </c>
      <c r="B32" s="169" t="s">
        <v>297</v>
      </c>
      <c r="C32" s="281" t="s">
        <v>429</v>
      </c>
      <c r="D32" s="52">
        <f>D33</f>
        <v>4000</v>
      </c>
    </row>
    <row r="33" spans="1:4" s="29" customFormat="1" ht="51">
      <c r="A33" s="168">
        <v>182</v>
      </c>
      <c r="B33" s="169" t="s">
        <v>299</v>
      </c>
      <c r="C33" s="281" t="s">
        <v>430</v>
      </c>
      <c r="D33" s="52">
        <v>4000</v>
      </c>
    </row>
    <row r="34" spans="1:4" s="29" customFormat="1" ht="16.5" customHeight="1">
      <c r="A34" s="168">
        <v>182</v>
      </c>
      <c r="B34" s="169" t="s">
        <v>301</v>
      </c>
      <c r="C34" s="169" t="s">
        <v>302</v>
      </c>
      <c r="D34" s="52">
        <f>D35</f>
        <v>6831.4</v>
      </c>
    </row>
    <row r="35" spans="1:4" s="29" customFormat="1" ht="51">
      <c r="A35" s="168">
        <v>182</v>
      </c>
      <c r="B35" s="169" t="s">
        <v>303</v>
      </c>
      <c r="C35" s="169" t="s">
        <v>431</v>
      </c>
      <c r="D35" s="52">
        <v>6831.4</v>
      </c>
    </row>
    <row r="36" spans="1:4" s="29" customFormat="1" ht="16.5" customHeight="1">
      <c r="A36" s="28" t="s">
        <v>267</v>
      </c>
      <c r="B36" s="31" t="s">
        <v>211</v>
      </c>
      <c r="C36" s="31" t="s">
        <v>212</v>
      </c>
      <c r="D36" s="51">
        <f>D37</f>
        <v>55</v>
      </c>
    </row>
    <row r="37" spans="1:4" s="27" customFormat="1" ht="38.25">
      <c r="A37" s="170" t="s">
        <v>43</v>
      </c>
      <c r="B37" s="169" t="s">
        <v>304</v>
      </c>
      <c r="C37" s="169" t="s">
        <v>305</v>
      </c>
      <c r="D37" s="52">
        <f>D38</f>
        <v>55</v>
      </c>
    </row>
    <row r="38" spans="1:4" s="27" customFormat="1" ht="51">
      <c r="A38" s="171" t="s">
        <v>43</v>
      </c>
      <c r="B38" s="169" t="s">
        <v>306</v>
      </c>
      <c r="C38" s="169" t="s">
        <v>307</v>
      </c>
      <c r="D38" s="52">
        <v>55</v>
      </c>
    </row>
    <row r="39" spans="1:4" s="29" customFormat="1" ht="25.5">
      <c r="A39" s="28" t="s">
        <v>267</v>
      </c>
      <c r="B39" s="31" t="s">
        <v>160</v>
      </c>
      <c r="C39" s="31" t="s">
        <v>161</v>
      </c>
      <c r="D39" s="51">
        <f>D40+D45</f>
        <v>2452.2</v>
      </c>
    </row>
    <row r="40" spans="1:4" s="27" customFormat="1" ht="66.75" customHeight="1">
      <c r="A40" s="26" t="s">
        <v>267</v>
      </c>
      <c r="B40" s="30" t="s">
        <v>162</v>
      </c>
      <c r="C40" s="233" t="s">
        <v>94</v>
      </c>
      <c r="D40" s="52">
        <f>D41+D43</f>
        <v>2374.2</v>
      </c>
    </row>
    <row r="41" spans="1:4" s="27" customFormat="1" ht="43.5" customHeight="1">
      <c r="A41" s="26" t="s">
        <v>289</v>
      </c>
      <c r="B41" s="30" t="s">
        <v>137</v>
      </c>
      <c r="C41" s="233" t="s">
        <v>163</v>
      </c>
      <c r="D41" s="52">
        <f>D42</f>
        <v>2039.5</v>
      </c>
    </row>
    <row r="42" spans="1:4" s="27" customFormat="1" ht="51">
      <c r="A42" s="26" t="s">
        <v>289</v>
      </c>
      <c r="B42" s="30" t="s">
        <v>138</v>
      </c>
      <c r="C42" s="231" t="s">
        <v>226</v>
      </c>
      <c r="D42" s="52">
        <v>2039.5</v>
      </c>
    </row>
    <row r="43" spans="1:4" s="27" customFormat="1" ht="63.75">
      <c r="A43" s="26" t="s">
        <v>43</v>
      </c>
      <c r="B43" s="30" t="s">
        <v>266</v>
      </c>
      <c r="C43" s="234" t="s">
        <v>69</v>
      </c>
      <c r="D43" s="52">
        <f>D44</f>
        <v>334.7</v>
      </c>
    </row>
    <row r="44" spans="1:4" s="27" customFormat="1" ht="51">
      <c r="A44" s="26" t="s">
        <v>43</v>
      </c>
      <c r="B44" s="30" t="s">
        <v>312</v>
      </c>
      <c r="C44" s="30" t="s">
        <v>313</v>
      </c>
      <c r="D44" s="347">
        <v>334.7</v>
      </c>
    </row>
    <row r="45" spans="1:4" s="27" customFormat="1" ht="63.75">
      <c r="A45" s="26" t="s">
        <v>43</v>
      </c>
      <c r="B45" s="30" t="s">
        <v>308</v>
      </c>
      <c r="C45" s="234" t="s">
        <v>309</v>
      </c>
      <c r="D45" s="52">
        <f>D46</f>
        <v>78</v>
      </c>
    </row>
    <row r="46" spans="1:4" s="27" customFormat="1" ht="63.75">
      <c r="A46" s="26" t="s">
        <v>43</v>
      </c>
      <c r="B46" s="30" t="s">
        <v>310</v>
      </c>
      <c r="C46" s="234" t="s">
        <v>98</v>
      </c>
      <c r="D46" s="52">
        <f>D47</f>
        <v>78</v>
      </c>
    </row>
    <row r="47" spans="1:4" s="27" customFormat="1" ht="51">
      <c r="A47" s="26" t="s">
        <v>43</v>
      </c>
      <c r="B47" s="30" t="s">
        <v>311</v>
      </c>
      <c r="C47" s="30" t="s">
        <v>99</v>
      </c>
      <c r="D47" s="347">
        <v>78</v>
      </c>
    </row>
    <row r="48" spans="1:4" s="29" customFormat="1" ht="25.5">
      <c r="A48" s="28" t="s">
        <v>289</v>
      </c>
      <c r="B48" s="31" t="s">
        <v>169</v>
      </c>
      <c r="C48" s="31" t="s">
        <v>221</v>
      </c>
      <c r="D48" s="51">
        <f>D51+D49</f>
        <v>5000</v>
      </c>
    </row>
    <row r="49" spans="1:4" s="29" customFormat="1" ht="51" hidden="1">
      <c r="A49" s="26" t="s">
        <v>43</v>
      </c>
      <c r="B49" s="247" t="s">
        <v>414</v>
      </c>
      <c r="C49" s="247" t="s">
        <v>415</v>
      </c>
      <c r="D49" s="52">
        <f>D50</f>
        <v>0</v>
      </c>
    </row>
    <row r="50" spans="1:4" s="29" customFormat="1" ht="63.75" hidden="1">
      <c r="A50" s="26" t="s">
        <v>43</v>
      </c>
      <c r="B50" s="247" t="s">
        <v>59</v>
      </c>
      <c r="C50" s="247" t="s">
        <v>355</v>
      </c>
      <c r="D50" s="52">
        <v>0</v>
      </c>
    </row>
    <row r="51" spans="1:4" s="27" customFormat="1" ht="38.25">
      <c r="A51" s="26" t="s">
        <v>289</v>
      </c>
      <c r="B51" s="30" t="s">
        <v>222</v>
      </c>
      <c r="C51" s="233" t="s">
        <v>95</v>
      </c>
      <c r="D51" s="52">
        <f>D52</f>
        <v>5000</v>
      </c>
    </row>
    <row r="52" spans="1:4" s="27" customFormat="1" ht="25.5">
      <c r="A52" s="26" t="s">
        <v>289</v>
      </c>
      <c r="B52" s="30" t="s">
        <v>140</v>
      </c>
      <c r="C52" s="233" t="s">
        <v>223</v>
      </c>
      <c r="D52" s="52">
        <v>5000</v>
      </c>
    </row>
    <row r="53" spans="1:4" ht="17.25" customHeight="1">
      <c r="A53" s="70" t="s">
        <v>267</v>
      </c>
      <c r="B53" s="71" t="s">
        <v>170</v>
      </c>
      <c r="C53" s="235" t="s">
        <v>171</v>
      </c>
      <c r="D53" s="53">
        <f>D54</f>
        <v>8489.8</v>
      </c>
    </row>
    <row r="54" spans="1:4" ht="25.5">
      <c r="A54" s="72" t="s">
        <v>43</v>
      </c>
      <c r="B54" s="54" t="s">
        <v>172</v>
      </c>
      <c r="C54" s="236" t="s">
        <v>228</v>
      </c>
      <c r="D54" s="55">
        <f>D55+D64+D67+D78</f>
        <v>8489.8</v>
      </c>
    </row>
    <row r="55" spans="1:4" ht="25.5">
      <c r="A55" s="72" t="s">
        <v>43</v>
      </c>
      <c r="B55" s="54" t="s">
        <v>173</v>
      </c>
      <c r="C55" s="236" t="s">
        <v>261</v>
      </c>
      <c r="D55" s="55">
        <f>D56+D62</f>
        <v>6306.4</v>
      </c>
    </row>
    <row r="56" spans="1:4" ht="12.75">
      <c r="A56" s="73" t="s">
        <v>43</v>
      </c>
      <c r="B56" s="74" t="s">
        <v>174</v>
      </c>
      <c r="C56" s="237" t="s">
        <v>121</v>
      </c>
      <c r="D56" s="56">
        <f>D57</f>
        <v>1206.4</v>
      </c>
    </row>
    <row r="57" spans="1:4" ht="12.75">
      <c r="A57" s="73" t="s">
        <v>43</v>
      </c>
      <c r="B57" s="74" t="s">
        <v>314</v>
      </c>
      <c r="C57" s="237" t="s">
        <v>315</v>
      </c>
      <c r="D57" s="56">
        <f>D58+D59</f>
        <v>1206.4</v>
      </c>
    </row>
    <row r="58" spans="1:4" ht="12.75">
      <c r="A58" s="73"/>
      <c r="B58" s="74"/>
      <c r="C58" s="237" t="s">
        <v>316</v>
      </c>
      <c r="D58" s="56">
        <v>1059.4</v>
      </c>
    </row>
    <row r="59" spans="1:4" ht="13.5" customHeight="1">
      <c r="A59" s="73"/>
      <c r="B59" s="74"/>
      <c r="C59" s="237" t="s">
        <v>317</v>
      </c>
      <c r="D59" s="56">
        <v>147</v>
      </c>
    </row>
    <row r="60" spans="1:4" ht="12.75" hidden="1">
      <c r="A60" s="73" t="s">
        <v>43</v>
      </c>
      <c r="B60" s="74" t="s">
        <v>318</v>
      </c>
      <c r="C60" s="237" t="s">
        <v>319</v>
      </c>
      <c r="D60" s="56">
        <f>D61</f>
        <v>0</v>
      </c>
    </row>
    <row r="61" spans="1:4" ht="12.75" hidden="1">
      <c r="A61" s="73" t="s">
        <v>43</v>
      </c>
      <c r="B61" s="74" t="s">
        <v>320</v>
      </c>
      <c r="C61" s="237" t="s">
        <v>321</v>
      </c>
      <c r="D61" s="56">
        <v>0</v>
      </c>
    </row>
    <row r="62" spans="1:4" ht="12.75">
      <c r="A62" s="73" t="s">
        <v>43</v>
      </c>
      <c r="B62" s="339" t="s">
        <v>318</v>
      </c>
      <c r="C62" s="226" t="s">
        <v>319</v>
      </c>
      <c r="D62" s="56">
        <f>D63</f>
        <v>5100</v>
      </c>
    </row>
    <row r="63" spans="1:4" ht="12.75">
      <c r="A63" s="73" t="s">
        <v>43</v>
      </c>
      <c r="B63" s="339" t="s">
        <v>320</v>
      </c>
      <c r="C63" s="226" t="s">
        <v>321</v>
      </c>
      <c r="D63" s="56">
        <v>5100</v>
      </c>
    </row>
    <row r="64" spans="1:4" ht="25.5">
      <c r="A64" s="73" t="s">
        <v>43</v>
      </c>
      <c r="B64" s="54" t="s">
        <v>367</v>
      </c>
      <c r="C64" s="226" t="s">
        <v>368</v>
      </c>
      <c r="D64" s="56">
        <f>D65</f>
        <v>1118.3</v>
      </c>
    </row>
    <row r="65" spans="1:4" ht="12.75">
      <c r="A65" s="73" t="s">
        <v>43</v>
      </c>
      <c r="B65" s="75" t="s">
        <v>369</v>
      </c>
      <c r="C65" s="226" t="s">
        <v>370</v>
      </c>
      <c r="D65" s="56">
        <f>D66</f>
        <v>1118.3</v>
      </c>
    </row>
    <row r="66" spans="1:4" ht="12.75">
      <c r="A66" s="73" t="s">
        <v>43</v>
      </c>
      <c r="B66" s="75" t="s">
        <v>8</v>
      </c>
      <c r="C66" s="226" t="s">
        <v>9</v>
      </c>
      <c r="D66" s="56">
        <v>1118.3</v>
      </c>
    </row>
    <row r="67" spans="1:4" ht="12.75">
      <c r="A67" s="73" t="s">
        <v>43</v>
      </c>
      <c r="B67" s="54" t="s">
        <v>182</v>
      </c>
      <c r="C67" s="236" t="s">
        <v>322</v>
      </c>
      <c r="D67" s="56">
        <f>D68+D71</f>
        <v>496.3</v>
      </c>
    </row>
    <row r="68" spans="1:4" ht="30.75" customHeight="1">
      <c r="A68" s="73" t="s">
        <v>43</v>
      </c>
      <c r="B68" s="54" t="s">
        <v>323</v>
      </c>
      <c r="C68" s="238" t="s">
        <v>324</v>
      </c>
      <c r="D68" s="57">
        <f>D69</f>
        <v>343.2</v>
      </c>
    </row>
    <row r="69" spans="1:4" ht="25.5">
      <c r="A69" s="73" t="s">
        <v>43</v>
      </c>
      <c r="B69" s="54" t="s">
        <v>325</v>
      </c>
      <c r="C69" s="238" t="s">
        <v>326</v>
      </c>
      <c r="D69" s="57">
        <v>343.2</v>
      </c>
    </row>
    <row r="70" spans="1:4" ht="25.5">
      <c r="A70" s="73" t="s">
        <v>43</v>
      </c>
      <c r="B70" s="339" t="s">
        <v>432</v>
      </c>
      <c r="C70" s="226" t="s">
        <v>433</v>
      </c>
      <c r="D70" s="57">
        <f>D71</f>
        <v>153.1</v>
      </c>
    </row>
    <row r="71" spans="1:4" ht="25.5">
      <c r="A71" s="69" t="s">
        <v>43</v>
      </c>
      <c r="B71" s="75" t="s">
        <v>327</v>
      </c>
      <c r="C71" s="236" t="s">
        <v>96</v>
      </c>
      <c r="D71" s="57">
        <f>D72+D73</f>
        <v>153.1</v>
      </c>
    </row>
    <row r="72" spans="1:4" ht="12.75">
      <c r="A72" s="69"/>
      <c r="B72" s="75"/>
      <c r="C72" s="239" t="s">
        <v>290</v>
      </c>
      <c r="D72" s="55">
        <v>3.5</v>
      </c>
    </row>
    <row r="73" spans="1:4" ht="38.25">
      <c r="A73" s="67"/>
      <c r="B73" s="76"/>
      <c r="C73" s="239" t="s">
        <v>329</v>
      </c>
      <c r="D73" s="65">
        <v>149.6</v>
      </c>
    </row>
    <row r="74" spans="1:4" ht="12.75" hidden="1">
      <c r="A74" s="24" t="s">
        <v>267</v>
      </c>
      <c r="B74" s="1" t="s">
        <v>224</v>
      </c>
      <c r="C74" s="1" t="s">
        <v>225</v>
      </c>
      <c r="D74" s="82">
        <f>D75+D77</f>
        <v>0</v>
      </c>
    </row>
    <row r="75" spans="1:4" ht="38.25" hidden="1">
      <c r="A75" s="67" t="s">
        <v>267</v>
      </c>
      <c r="B75" s="76" t="s">
        <v>330</v>
      </c>
      <c r="C75" s="240" t="s">
        <v>331</v>
      </c>
      <c r="D75" s="60">
        <f>D76</f>
        <v>0</v>
      </c>
    </row>
    <row r="76" spans="1:4" ht="12.75" hidden="1">
      <c r="A76" s="67"/>
      <c r="B76" s="76"/>
      <c r="C76" s="240" t="s">
        <v>332</v>
      </c>
      <c r="D76" s="60">
        <v>0</v>
      </c>
    </row>
    <row r="77" spans="1:4" ht="12.75" hidden="1">
      <c r="A77" s="67" t="s">
        <v>267</v>
      </c>
      <c r="B77" s="76" t="s">
        <v>34</v>
      </c>
      <c r="C77" s="240" t="s">
        <v>38</v>
      </c>
      <c r="D77" s="60">
        <v>0</v>
      </c>
    </row>
    <row r="78" spans="1:4" ht="12.75">
      <c r="A78" s="67" t="s">
        <v>43</v>
      </c>
      <c r="B78" s="76" t="s">
        <v>333</v>
      </c>
      <c r="C78" s="240" t="s">
        <v>334</v>
      </c>
      <c r="D78" s="60">
        <f>D79</f>
        <v>568.8</v>
      </c>
    </row>
    <row r="79" spans="1:4" ht="12.75">
      <c r="A79" s="67" t="s">
        <v>43</v>
      </c>
      <c r="B79" s="76" t="s">
        <v>335</v>
      </c>
      <c r="C79" s="240" t="s">
        <v>336</v>
      </c>
      <c r="D79" s="60">
        <v>568.8</v>
      </c>
    </row>
    <row r="80" spans="1:4" ht="12.75">
      <c r="A80" s="28"/>
      <c r="B80" s="61" t="s">
        <v>280</v>
      </c>
      <c r="C80" s="61" t="s">
        <v>111</v>
      </c>
      <c r="D80" s="353">
        <f>D7+D53</f>
        <v>37394.1</v>
      </c>
    </row>
  </sheetData>
  <sheetProtection/>
  <mergeCells count="5">
    <mergeCell ref="B5:D5"/>
    <mergeCell ref="C1:D1"/>
    <mergeCell ref="C2:D2"/>
    <mergeCell ref="A4:D4"/>
    <mergeCell ref="A3:D3"/>
  </mergeCells>
  <printOptions/>
  <pageMargins left="0.1968503937007874" right="0" top="0.5905511811023623" bottom="0.1968503937007874" header="0.5118110236220472" footer="0.5118110236220472"/>
  <pageSetup fitToWidth="4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81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5.140625" style="20" customWidth="1"/>
    <col min="2" max="2" width="20.28125" style="21" customWidth="1"/>
    <col min="3" max="3" width="55.7109375" style="224" customWidth="1"/>
    <col min="4" max="4" width="10.00390625" style="32" customWidth="1"/>
    <col min="5" max="16384" width="9.140625" style="22" customWidth="1"/>
  </cols>
  <sheetData>
    <row r="1" spans="3:5" ht="12.75">
      <c r="C1" s="398" t="s">
        <v>538</v>
      </c>
      <c r="D1" s="398"/>
      <c r="E1" s="402"/>
    </row>
    <row r="2" spans="3:5" ht="12.75">
      <c r="C2" s="399" t="s">
        <v>639</v>
      </c>
      <c r="D2" s="399"/>
      <c r="E2" s="402"/>
    </row>
    <row r="3" spans="1:5" s="23" customFormat="1" ht="12.75">
      <c r="A3" s="401"/>
      <c r="B3" s="401"/>
      <c r="C3" s="401"/>
      <c r="D3" s="401"/>
      <c r="E3" s="402"/>
    </row>
    <row r="4" spans="1:5" ht="15.75">
      <c r="A4" s="403" t="s">
        <v>553</v>
      </c>
      <c r="B4" s="403"/>
      <c r="C4" s="403"/>
      <c r="D4" s="403"/>
      <c r="E4" s="404"/>
    </row>
    <row r="5" spans="2:4" ht="12.75">
      <c r="B5" s="397"/>
      <c r="C5" s="397"/>
      <c r="D5" s="397"/>
    </row>
    <row r="6" spans="1:5" ht="33.75">
      <c r="A6" s="36" t="s">
        <v>149</v>
      </c>
      <c r="B6" s="66"/>
      <c r="C6" s="48" t="s">
        <v>150</v>
      </c>
      <c r="D6" s="173" t="s">
        <v>390</v>
      </c>
      <c r="E6" s="173" t="s">
        <v>554</v>
      </c>
    </row>
    <row r="7" spans="1:5" s="25" customFormat="1" ht="25.5">
      <c r="A7" s="47" t="s">
        <v>267</v>
      </c>
      <c r="B7" s="50" t="s">
        <v>151</v>
      </c>
      <c r="C7" s="50" t="s">
        <v>152</v>
      </c>
      <c r="D7" s="348">
        <f>D8+D19+D22+D33+D36+D48+D13</f>
        <v>28399.4</v>
      </c>
      <c r="E7" s="348">
        <f>E8+E19+E22+E33+E36+E48+E13</f>
        <v>27257.2</v>
      </c>
    </row>
    <row r="8" spans="1:5" s="25" customFormat="1" ht="25.5">
      <c r="A8" s="47" t="s">
        <v>267</v>
      </c>
      <c r="B8" s="50" t="s">
        <v>153</v>
      </c>
      <c r="C8" s="50" t="s">
        <v>154</v>
      </c>
      <c r="D8" s="349">
        <f>D9</f>
        <v>4052.8</v>
      </c>
      <c r="E8" s="350">
        <f>E9</f>
        <v>4372.9</v>
      </c>
    </row>
    <row r="9" spans="1:5" ht="12.75">
      <c r="A9" s="67" t="s">
        <v>267</v>
      </c>
      <c r="B9" s="68" t="s">
        <v>155</v>
      </c>
      <c r="C9" s="30" t="s">
        <v>156</v>
      </c>
      <c r="D9" s="347">
        <f>D11+D12</f>
        <v>4052.8</v>
      </c>
      <c r="E9" s="347">
        <f>E11+E12</f>
        <v>4372.9</v>
      </c>
    </row>
    <row r="10" spans="1:5" s="27" customFormat="1" ht="51" hidden="1">
      <c r="A10" s="26" t="s">
        <v>157</v>
      </c>
      <c r="B10" s="30" t="s">
        <v>158</v>
      </c>
      <c r="C10" s="30" t="s">
        <v>127</v>
      </c>
      <c r="D10" s="347"/>
      <c r="E10" s="283"/>
    </row>
    <row r="11" spans="1:5" s="27" customFormat="1" ht="54.75" customHeight="1">
      <c r="A11" s="26" t="s">
        <v>157</v>
      </c>
      <c r="B11" s="248" t="s">
        <v>359</v>
      </c>
      <c r="C11" s="276" t="s">
        <v>427</v>
      </c>
      <c r="D11" s="347">
        <v>3866.9</v>
      </c>
      <c r="E11" s="347">
        <v>4168.9</v>
      </c>
    </row>
    <row r="12" spans="1:5" s="27" customFormat="1" ht="89.25">
      <c r="A12" s="26" t="s">
        <v>157</v>
      </c>
      <c r="B12" s="248" t="s">
        <v>360</v>
      </c>
      <c r="C12" s="277" t="s">
        <v>428</v>
      </c>
      <c r="D12" s="347">
        <v>185.9</v>
      </c>
      <c r="E12" s="282">
        <v>204</v>
      </c>
    </row>
    <row r="13" spans="1:5" s="27" customFormat="1" ht="25.5">
      <c r="A13" s="294" t="s">
        <v>267</v>
      </c>
      <c r="B13" s="294" t="s">
        <v>391</v>
      </c>
      <c r="C13" s="295" t="s">
        <v>392</v>
      </c>
      <c r="D13" s="51">
        <f>D14</f>
        <v>2058.8</v>
      </c>
      <c r="E13" s="53">
        <f>E14</f>
        <v>1723.8</v>
      </c>
    </row>
    <row r="14" spans="1:5" s="27" customFormat="1" ht="25.5">
      <c r="A14" s="41" t="s">
        <v>267</v>
      </c>
      <c r="B14" s="305" t="s">
        <v>393</v>
      </c>
      <c r="C14" s="280" t="s">
        <v>434</v>
      </c>
      <c r="D14" s="347">
        <f>D15+D16+D17+D18</f>
        <v>2058.8</v>
      </c>
      <c r="E14" s="347">
        <f>E15+E16+E17+E18</f>
        <v>1723.8</v>
      </c>
    </row>
    <row r="15" spans="1:5" s="27" customFormat="1" ht="63.75">
      <c r="A15" s="41" t="s">
        <v>267</v>
      </c>
      <c r="B15" s="305" t="s">
        <v>395</v>
      </c>
      <c r="C15" s="280" t="s">
        <v>435</v>
      </c>
      <c r="D15" s="52">
        <v>761.5</v>
      </c>
      <c r="E15" s="55">
        <v>722</v>
      </c>
    </row>
    <row r="16" spans="1:5" s="27" customFormat="1" ht="76.5">
      <c r="A16" s="41" t="s">
        <v>267</v>
      </c>
      <c r="B16" s="305" t="s">
        <v>436</v>
      </c>
      <c r="C16" s="280" t="s">
        <v>437</v>
      </c>
      <c r="D16" s="52">
        <v>13</v>
      </c>
      <c r="E16" s="55">
        <v>11.7</v>
      </c>
    </row>
    <row r="17" spans="1:5" s="27" customFormat="1" ht="63.75">
      <c r="A17" s="41" t="s">
        <v>267</v>
      </c>
      <c r="B17" s="305" t="s">
        <v>438</v>
      </c>
      <c r="C17" s="280" t="s">
        <v>439</v>
      </c>
      <c r="D17" s="52">
        <v>1284.2</v>
      </c>
      <c r="E17" s="55">
        <v>990</v>
      </c>
    </row>
    <row r="18" spans="1:5" s="27" customFormat="1" ht="63.75">
      <c r="A18" s="41" t="s">
        <v>267</v>
      </c>
      <c r="B18" s="41" t="s">
        <v>420</v>
      </c>
      <c r="C18" s="280" t="s">
        <v>440</v>
      </c>
      <c r="D18" s="52">
        <v>0.1</v>
      </c>
      <c r="E18" s="55">
        <v>0.1</v>
      </c>
    </row>
    <row r="19" spans="1:5" s="29" customFormat="1" ht="17.25" customHeight="1">
      <c r="A19" s="28" t="s">
        <v>267</v>
      </c>
      <c r="B19" s="31" t="s">
        <v>233</v>
      </c>
      <c r="C19" s="232" t="s">
        <v>146</v>
      </c>
      <c r="D19" s="51">
        <f>D20+D21</f>
        <v>20.4</v>
      </c>
      <c r="E19" s="51">
        <f>E20+E21</f>
        <v>20.6</v>
      </c>
    </row>
    <row r="20" spans="1:5" s="27" customFormat="1" ht="25.5" hidden="1">
      <c r="A20" s="26" t="s">
        <v>157</v>
      </c>
      <c r="B20" s="30" t="s">
        <v>136</v>
      </c>
      <c r="C20" s="30" t="s">
        <v>234</v>
      </c>
      <c r="D20" s="52">
        <v>0</v>
      </c>
      <c r="E20" s="55">
        <v>0</v>
      </c>
    </row>
    <row r="21" spans="1:5" s="27" customFormat="1" ht="12.75">
      <c r="A21" s="26" t="s">
        <v>157</v>
      </c>
      <c r="B21" s="248" t="s">
        <v>361</v>
      </c>
      <c r="C21" s="248" t="s">
        <v>362</v>
      </c>
      <c r="D21" s="52">
        <v>20.4</v>
      </c>
      <c r="E21" s="55">
        <v>20.6</v>
      </c>
    </row>
    <row r="22" spans="1:5" s="29" customFormat="1" ht="16.5" customHeight="1">
      <c r="A22" s="28" t="s">
        <v>267</v>
      </c>
      <c r="B22" s="31" t="s">
        <v>147</v>
      </c>
      <c r="C22" s="31" t="s">
        <v>148</v>
      </c>
      <c r="D22" s="51">
        <f>D23+D28+D25</f>
        <v>16178.4</v>
      </c>
      <c r="E22" s="51">
        <f>E23+E28+E25</f>
        <v>16360.7</v>
      </c>
    </row>
    <row r="23" spans="1:5" s="29" customFormat="1" ht="16.5" customHeight="1">
      <c r="A23" s="168">
        <v>182</v>
      </c>
      <c r="B23" s="169" t="s">
        <v>291</v>
      </c>
      <c r="C23" s="169" t="s">
        <v>292</v>
      </c>
      <c r="D23" s="52">
        <f>D24</f>
        <v>2463.2</v>
      </c>
      <c r="E23" s="55">
        <f>E24</f>
        <v>2645.5</v>
      </c>
    </row>
    <row r="24" spans="1:5" s="29" customFormat="1" ht="38.25">
      <c r="A24" s="168">
        <v>182</v>
      </c>
      <c r="B24" s="169" t="s">
        <v>293</v>
      </c>
      <c r="C24" s="169" t="s">
        <v>294</v>
      </c>
      <c r="D24" s="52">
        <v>2463.2</v>
      </c>
      <c r="E24" s="55">
        <v>2645.5</v>
      </c>
    </row>
    <row r="25" spans="1:5" s="29" customFormat="1" ht="12.75">
      <c r="A25" s="278" t="s">
        <v>157</v>
      </c>
      <c r="B25" s="279" t="s">
        <v>363</v>
      </c>
      <c r="C25" s="280" t="s">
        <v>364</v>
      </c>
      <c r="D25" s="52">
        <f>D26+D27</f>
        <v>2883.7</v>
      </c>
      <c r="E25" s="52">
        <f>E26+E27</f>
        <v>2883.7</v>
      </c>
    </row>
    <row r="26" spans="1:5" s="29" customFormat="1" ht="12.75">
      <c r="A26" s="278" t="s">
        <v>157</v>
      </c>
      <c r="B26" s="279" t="s">
        <v>383</v>
      </c>
      <c r="C26" s="280" t="s">
        <v>384</v>
      </c>
      <c r="D26" s="52">
        <v>383.7</v>
      </c>
      <c r="E26" s="55">
        <v>383.7</v>
      </c>
    </row>
    <row r="27" spans="1:5" s="29" customFormat="1" ht="12.75">
      <c r="A27" s="278" t="s">
        <v>157</v>
      </c>
      <c r="B27" s="279" t="s">
        <v>365</v>
      </c>
      <c r="C27" s="280" t="s">
        <v>366</v>
      </c>
      <c r="D27" s="52">
        <v>2500</v>
      </c>
      <c r="E27" s="55">
        <v>2500</v>
      </c>
    </row>
    <row r="28" spans="1:5" s="29" customFormat="1" ht="16.5" customHeight="1">
      <c r="A28" s="168">
        <v>182</v>
      </c>
      <c r="B28" s="169" t="s">
        <v>295</v>
      </c>
      <c r="C28" s="169" t="s">
        <v>296</v>
      </c>
      <c r="D28" s="52">
        <f>D31+D29</f>
        <v>10831.5</v>
      </c>
      <c r="E28" s="52">
        <f>E31+E29</f>
        <v>10831.5</v>
      </c>
    </row>
    <row r="29" spans="1:5" s="29" customFormat="1" ht="38.25">
      <c r="A29" s="168">
        <v>182</v>
      </c>
      <c r="B29" s="169" t="s">
        <v>297</v>
      </c>
      <c r="C29" s="169" t="s">
        <v>429</v>
      </c>
      <c r="D29" s="52">
        <f>D30</f>
        <v>3317</v>
      </c>
      <c r="E29" s="55">
        <f>E30</f>
        <v>3317</v>
      </c>
    </row>
    <row r="30" spans="1:5" s="29" customFormat="1" ht="51">
      <c r="A30" s="168">
        <v>182</v>
      </c>
      <c r="B30" s="169" t="s">
        <v>299</v>
      </c>
      <c r="C30" s="169" t="s">
        <v>430</v>
      </c>
      <c r="D30" s="52">
        <v>3317</v>
      </c>
      <c r="E30" s="55">
        <v>3317</v>
      </c>
    </row>
    <row r="31" spans="1:5" s="29" customFormat="1" ht="38.25">
      <c r="A31" s="168">
        <v>182</v>
      </c>
      <c r="B31" s="169" t="s">
        <v>301</v>
      </c>
      <c r="C31" s="169" t="s">
        <v>302</v>
      </c>
      <c r="D31" s="52">
        <f>D32</f>
        <v>7514.5</v>
      </c>
      <c r="E31" s="55">
        <f>E32</f>
        <v>7514.5</v>
      </c>
    </row>
    <row r="32" spans="1:5" s="29" customFormat="1" ht="51">
      <c r="A32" s="168">
        <v>182</v>
      </c>
      <c r="B32" s="169" t="s">
        <v>303</v>
      </c>
      <c r="C32" s="169" t="s">
        <v>431</v>
      </c>
      <c r="D32" s="52">
        <v>7514.5</v>
      </c>
      <c r="E32" s="55">
        <v>7514.5</v>
      </c>
    </row>
    <row r="33" spans="1:5" s="29" customFormat="1" ht="16.5" customHeight="1">
      <c r="A33" s="28" t="s">
        <v>267</v>
      </c>
      <c r="B33" s="31" t="s">
        <v>211</v>
      </c>
      <c r="C33" s="31" t="s">
        <v>212</v>
      </c>
      <c r="D33" s="51">
        <f>D34</f>
        <v>60</v>
      </c>
      <c r="E33" s="53">
        <f>E34</f>
        <v>65</v>
      </c>
    </row>
    <row r="34" spans="1:5" s="27" customFormat="1" ht="38.25">
      <c r="A34" s="170" t="s">
        <v>43</v>
      </c>
      <c r="B34" s="169" t="s">
        <v>304</v>
      </c>
      <c r="C34" s="169" t="s">
        <v>305</v>
      </c>
      <c r="D34" s="52">
        <f>D35</f>
        <v>60</v>
      </c>
      <c r="E34" s="55">
        <f>E35</f>
        <v>65</v>
      </c>
    </row>
    <row r="35" spans="1:5" s="27" customFormat="1" ht="51">
      <c r="A35" s="171" t="s">
        <v>43</v>
      </c>
      <c r="B35" s="169" t="s">
        <v>306</v>
      </c>
      <c r="C35" s="169" t="s">
        <v>307</v>
      </c>
      <c r="D35" s="52">
        <v>60</v>
      </c>
      <c r="E35" s="55">
        <v>65</v>
      </c>
    </row>
    <row r="36" spans="1:5" s="29" customFormat="1" ht="38.25">
      <c r="A36" s="28" t="s">
        <v>267</v>
      </c>
      <c r="B36" s="31" t="s">
        <v>160</v>
      </c>
      <c r="C36" s="31" t="s">
        <v>161</v>
      </c>
      <c r="D36" s="51">
        <f>D37+D42</f>
        <v>2146.2</v>
      </c>
      <c r="E36" s="51">
        <f>E37+E42</f>
        <v>1886.2</v>
      </c>
    </row>
    <row r="37" spans="1:5" s="27" customFormat="1" ht="66.75" customHeight="1">
      <c r="A37" s="26" t="s">
        <v>267</v>
      </c>
      <c r="B37" s="30" t="s">
        <v>162</v>
      </c>
      <c r="C37" s="233" t="s">
        <v>97</v>
      </c>
      <c r="D37" s="52">
        <f>D38+D40</f>
        <v>2068.2</v>
      </c>
      <c r="E37" s="52">
        <f>E38+E40</f>
        <v>1808.2</v>
      </c>
    </row>
    <row r="38" spans="1:5" s="27" customFormat="1" ht="42.75" customHeight="1">
      <c r="A38" s="26" t="s">
        <v>289</v>
      </c>
      <c r="B38" s="30" t="s">
        <v>137</v>
      </c>
      <c r="C38" s="233" t="s">
        <v>163</v>
      </c>
      <c r="D38" s="52">
        <f>D39</f>
        <v>1733.5</v>
      </c>
      <c r="E38" s="55">
        <f>E39</f>
        <v>1473.5</v>
      </c>
    </row>
    <row r="39" spans="1:5" s="27" customFormat="1" ht="54" customHeight="1">
      <c r="A39" s="26" t="s">
        <v>289</v>
      </c>
      <c r="B39" s="30" t="s">
        <v>138</v>
      </c>
      <c r="C39" s="231" t="s">
        <v>226</v>
      </c>
      <c r="D39" s="52">
        <v>1733.5</v>
      </c>
      <c r="E39" s="55">
        <v>1473.5</v>
      </c>
    </row>
    <row r="40" spans="1:5" s="27" customFormat="1" ht="63.75" customHeight="1">
      <c r="A40" s="26" t="s">
        <v>43</v>
      </c>
      <c r="B40" s="30" t="s">
        <v>266</v>
      </c>
      <c r="C40" s="234" t="s">
        <v>70</v>
      </c>
      <c r="D40" s="52">
        <f>D41</f>
        <v>334.7</v>
      </c>
      <c r="E40" s="55">
        <f>E41</f>
        <v>334.7</v>
      </c>
    </row>
    <row r="41" spans="1:5" s="27" customFormat="1" ht="51">
      <c r="A41" s="26" t="s">
        <v>43</v>
      </c>
      <c r="B41" s="30" t="s">
        <v>312</v>
      </c>
      <c r="C41" s="30" t="s">
        <v>313</v>
      </c>
      <c r="D41" s="52">
        <v>334.7</v>
      </c>
      <c r="E41" s="55">
        <v>334.7</v>
      </c>
    </row>
    <row r="42" spans="1:5" s="27" customFormat="1" ht="63.75">
      <c r="A42" s="26" t="s">
        <v>43</v>
      </c>
      <c r="B42" s="30" t="s">
        <v>308</v>
      </c>
      <c r="C42" s="234" t="s">
        <v>309</v>
      </c>
      <c r="D42" s="52">
        <f>D43</f>
        <v>78</v>
      </c>
      <c r="E42" s="55">
        <f>E43</f>
        <v>78</v>
      </c>
    </row>
    <row r="43" spans="1:5" s="27" customFormat="1" ht="63.75">
      <c r="A43" s="26" t="s">
        <v>43</v>
      </c>
      <c r="B43" s="30" t="s">
        <v>310</v>
      </c>
      <c r="C43" s="234" t="s">
        <v>98</v>
      </c>
      <c r="D43" s="52">
        <f>D44</f>
        <v>78</v>
      </c>
      <c r="E43" s="55">
        <f>E44</f>
        <v>78</v>
      </c>
    </row>
    <row r="44" spans="1:5" s="27" customFormat="1" ht="51">
      <c r="A44" s="26" t="s">
        <v>43</v>
      </c>
      <c r="B44" s="30" t="s">
        <v>311</v>
      </c>
      <c r="C44" s="30" t="s">
        <v>100</v>
      </c>
      <c r="D44" s="52">
        <v>78</v>
      </c>
      <c r="E44" s="55">
        <v>78</v>
      </c>
    </row>
    <row r="45" spans="1:5" s="29" customFormat="1" ht="25.5" hidden="1">
      <c r="A45" s="28" t="s">
        <v>289</v>
      </c>
      <c r="B45" s="31" t="s">
        <v>169</v>
      </c>
      <c r="C45" s="31" t="s">
        <v>221</v>
      </c>
      <c r="D45" s="51"/>
      <c r="E45" s="174"/>
    </row>
    <row r="46" spans="1:5" s="27" customFormat="1" ht="38.25" hidden="1">
      <c r="A46" s="26" t="s">
        <v>289</v>
      </c>
      <c r="B46" s="30" t="s">
        <v>222</v>
      </c>
      <c r="C46" s="233" t="s">
        <v>139</v>
      </c>
      <c r="D46" s="52"/>
      <c r="E46" s="40"/>
    </row>
    <row r="47" spans="1:5" s="27" customFormat="1" ht="38.25" hidden="1">
      <c r="A47" s="26" t="s">
        <v>289</v>
      </c>
      <c r="B47" s="30" t="s">
        <v>140</v>
      </c>
      <c r="C47" s="233" t="s">
        <v>223</v>
      </c>
      <c r="D47" s="52"/>
      <c r="E47" s="40"/>
    </row>
    <row r="48" spans="1:5" s="27" customFormat="1" ht="25.5">
      <c r="A48" s="28" t="s">
        <v>289</v>
      </c>
      <c r="B48" s="31" t="s">
        <v>169</v>
      </c>
      <c r="C48" s="31" t="s">
        <v>221</v>
      </c>
      <c r="D48" s="52">
        <f>D49</f>
        <v>3882.8</v>
      </c>
      <c r="E48" s="55">
        <f>E49</f>
        <v>2828</v>
      </c>
    </row>
    <row r="49" spans="1:5" s="27" customFormat="1" ht="38.25">
      <c r="A49" s="26" t="s">
        <v>289</v>
      </c>
      <c r="B49" s="30" t="s">
        <v>222</v>
      </c>
      <c r="C49" s="233" t="s">
        <v>139</v>
      </c>
      <c r="D49" s="52">
        <f>D50</f>
        <v>3882.8</v>
      </c>
      <c r="E49" s="55">
        <f>E50</f>
        <v>2828</v>
      </c>
    </row>
    <row r="50" spans="1:5" s="27" customFormat="1" ht="38.25">
      <c r="A50" s="26" t="s">
        <v>289</v>
      </c>
      <c r="B50" s="30" t="s">
        <v>140</v>
      </c>
      <c r="C50" s="233" t="s">
        <v>223</v>
      </c>
      <c r="D50" s="52">
        <v>3882.8</v>
      </c>
      <c r="E50" s="55">
        <v>2828</v>
      </c>
    </row>
    <row r="51" spans="1:5" ht="17.25" customHeight="1">
      <c r="A51" s="70" t="s">
        <v>267</v>
      </c>
      <c r="B51" s="71" t="s">
        <v>170</v>
      </c>
      <c r="C51" s="235" t="s">
        <v>171</v>
      </c>
      <c r="D51" s="53">
        <f>D52</f>
        <v>3347.2</v>
      </c>
      <c r="E51" s="53">
        <f>E52</f>
        <v>3930.4</v>
      </c>
    </row>
    <row r="52" spans="1:5" ht="25.5">
      <c r="A52" s="72" t="s">
        <v>43</v>
      </c>
      <c r="B52" s="54" t="s">
        <v>172</v>
      </c>
      <c r="C52" s="236" t="s">
        <v>228</v>
      </c>
      <c r="D52" s="55">
        <f>D53+D63+D60+D77</f>
        <v>3347.2</v>
      </c>
      <c r="E52" s="55">
        <f>E53+E63+E60+E77</f>
        <v>3930.4</v>
      </c>
    </row>
    <row r="53" spans="1:5" ht="25.5">
      <c r="A53" s="72" t="s">
        <v>43</v>
      </c>
      <c r="B53" s="54" t="s">
        <v>173</v>
      </c>
      <c r="C53" s="236" t="s">
        <v>261</v>
      </c>
      <c r="D53" s="282">
        <f>D54</f>
        <v>1191.6</v>
      </c>
      <c r="E53" s="283">
        <f>E54</f>
        <v>1229</v>
      </c>
    </row>
    <row r="54" spans="1:5" ht="12.75">
      <c r="A54" s="73" t="s">
        <v>43</v>
      </c>
      <c r="B54" s="74" t="s">
        <v>174</v>
      </c>
      <c r="C54" s="237" t="s">
        <v>121</v>
      </c>
      <c r="D54" s="284">
        <f>D55</f>
        <v>1191.6</v>
      </c>
      <c r="E54" s="283">
        <f>E55</f>
        <v>1229</v>
      </c>
    </row>
    <row r="55" spans="1:5" ht="25.5">
      <c r="A55" s="73" t="s">
        <v>43</v>
      </c>
      <c r="B55" s="74" t="s">
        <v>314</v>
      </c>
      <c r="C55" s="237" t="s">
        <v>315</v>
      </c>
      <c r="D55" s="284">
        <f>D56+D57</f>
        <v>1191.6</v>
      </c>
      <c r="E55" s="282">
        <f>E56+E57</f>
        <v>1229</v>
      </c>
    </row>
    <row r="56" spans="1:5" ht="25.5">
      <c r="A56" s="73"/>
      <c r="B56" s="74"/>
      <c r="C56" s="237" t="s">
        <v>316</v>
      </c>
      <c r="D56" s="284">
        <v>999.6</v>
      </c>
      <c r="E56" s="283">
        <v>1050.8</v>
      </c>
    </row>
    <row r="57" spans="1:5" ht="12.75">
      <c r="A57" s="73"/>
      <c r="B57" s="74"/>
      <c r="C57" s="237" t="s">
        <v>317</v>
      </c>
      <c r="D57" s="285">
        <v>192</v>
      </c>
      <c r="E57" s="285">
        <v>178.2</v>
      </c>
    </row>
    <row r="58" spans="1:5" ht="12.75" hidden="1">
      <c r="A58" s="73" t="s">
        <v>267</v>
      </c>
      <c r="B58" s="74" t="s">
        <v>318</v>
      </c>
      <c r="C58" s="237" t="s">
        <v>319</v>
      </c>
      <c r="D58" s="284"/>
      <c r="E58" s="283"/>
    </row>
    <row r="59" spans="1:5" ht="12.75" hidden="1">
      <c r="A59" s="73" t="s">
        <v>267</v>
      </c>
      <c r="B59" s="74" t="s">
        <v>320</v>
      </c>
      <c r="C59" s="237" t="s">
        <v>321</v>
      </c>
      <c r="D59" s="284"/>
      <c r="E59" s="283"/>
    </row>
    <row r="60" spans="1:5" ht="25.5">
      <c r="A60" s="73" t="s">
        <v>43</v>
      </c>
      <c r="B60" s="54" t="s">
        <v>367</v>
      </c>
      <c r="C60" s="226" t="s">
        <v>368</v>
      </c>
      <c r="D60" s="284">
        <f>D61</f>
        <v>1207.9</v>
      </c>
      <c r="E60" s="284">
        <f>E61</f>
        <v>1284.4</v>
      </c>
    </row>
    <row r="61" spans="1:5" ht="12.75">
      <c r="A61" s="73" t="s">
        <v>43</v>
      </c>
      <c r="B61" s="75" t="s">
        <v>369</v>
      </c>
      <c r="C61" s="226" t="s">
        <v>370</v>
      </c>
      <c r="D61" s="284">
        <v>1207.9</v>
      </c>
      <c r="E61" s="284">
        <v>1284.4</v>
      </c>
    </row>
    <row r="62" spans="1:5" ht="12.75">
      <c r="A62" s="73" t="s">
        <v>43</v>
      </c>
      <c r="B62" s="75" t="s">
        <v>8</v>
      </c>
      <c r="C62" s="226" t="s">
        <v>9</v>
      </c>
      <c r="D62" s="284">
        <f>D61</f>
        <v>1207.9</v>
      </c>
      <c r="E62" s="284">
        <f>E61</f>
        <v>1284.4</v>
      </c>
    </row>
    <row r="63" spans="1:5" ht="12.75">
      <c r="A63" s="73" t="s">
        <v>43</v>
      </c>
      <c r="B63" s="54" t="s">
        <v>182</v>
      </c>
      <c r="C63" s="236" t="s">
        <v>322</v>
      </c>
      <c r="D63" s="284">
        <f>D64+D67</f>
        <v>511.5</v>
      </c>
      <c r="E63" s="284">
        <f>E64+E67</f>
        <v>508.7</v>
      </c>
    </row>
    <row r="64" spans="1:5" ht="42" customHeight="1">
      <c r="A64" s="73" t="s">
        <v>43</v>
      </c>
      <c r="B64" s="54" t="s">
        <v>323</v>
      </c>
      <c r="C64" s="238" t="s">
        <v>324</v>
      </c>
      <c r="D64" s="286">
        <f>D65</f>
        <v>347.4</v>
      </c>
      <c r="E64" s="282">
        <f>E65</f>
        <v>331.9</v>
      </c>
    </row>
    <row r="65" spans="1:5" ht="38.25">
      <c r="A65" s="73" t="s">
        <v>43</v>
      </c>
      <c r="B65" s="54" t="s">
        <v>325</v>
      </c>
      <c r="C65" s="238" t="s">
        <v>326</v>
      </c>
      <c r="D65" s="286">
        <v>347.4</v>
      </c>
      <c r="E65" s="282">
        <v>331.9</v>
      </c>
    </row>
    <row r="66" spans="1:5" ht="25.5">
      <c r="A66" s="73" t="s">
        <v>43</v>
      </c>
      <c r="B66" s="339" t="s">
        <v>432</v>
      </c>
      <c r="C66" s="226" t="s">
        <v>433</v>
      </c>
      <c r="D66" s="286">
        <f>D67</f>
        <v>164.1</v>
      </c>
      <c r="E66" s="282">
        <f>E67</f>
        <v>176.8</v>
      </c>
    </row>
    <row r="67" spans="1:5" ht="25.5">
      <c r="A67" s="69" t="s">
        <v>43</v>
      </c>
      <c r="B67" s="75" t="s">
        <v>327</v>
      </c>
      <c r="C67" s="236" t="s">
        <v>328</v>
      </c>
      <c r="D67" s="286">
        <f>D68+D69</f>
        <v>164.1</v>
      </c>
      <c r="E67" s="286">
        <f>E68+E69</f>
        <v>176.8</v>
      </c>
    </row>
    <row r="68" spans="1:5" ht="12.75">
      <c r="A68" s="69"/>
      <c r="B68" s="75"/>
      <c r="C68" s="239" t="s">
        <v>290</v>
      </c>
      <c r="D68" s="282">
        <v>3.5</v>
      </c>
      <c r="E68" s="283">
        <v>3.5</v>
      </c>
    </row>
    <row r="69" spans="1:5" ht="51">
      <c r="A69" s="67"/>
      <c r="B69" s="76"/>
      <c r="C69" s="239" t="s">
        <v>329</v>
      </c>
      <c r="D69" s="282">
        <v>160.6</v>
      </c>
      <c r="E69" s="282">
        <v>173.3</v>
      </c>
    </row>
    <row r="70" spans="1:5" ht="12.75" hidden="1">
      <c r="A70" s="24" t="s">
        <v>267</v>
      </c>
      <c r="B70" s="1" t="s">
        <v>224</v>
      </c>
      <c r="C70" s="1" t="s">
        <v>225</v>
      </c>
      <c r="D70" s="172">
        <f>D71</f>
        <v>0</v>
      </c>
      <c r="E70" s="40">
        <f>E71</f>
        <v>0</v>
      </c>
    </row>
    <row r="71" spans="1:5" ht="51" hidden="1">
      <c r="A71" s="67" t="s">
        <v>267</v>
      </c>
      <c r="B71" s="76" t="s">
        <v>330</v>
      </c>
      <c r="C71" s="240" t="s">
        <v>331</v>
      </c>
      <c r="D71" s="58">
        <f>D72</f>
        <v>0</v>
      </c>
      <c r="E71" s="40">
        <f>E72</f>
        <v>0</v>
      </c>
    </row>
    <row r="72" spans="1:5" ht="25.5" hidden="1">
      <c r="A72" s="67"/>
      <c r="B72" s="76"/>
      <c r="C72" s="240" t="s">
        <v>332</v>
      </c>
      <c r="D72" s="58">
        <v>0</v>
      </c>
      <c r="E72" s="40">
        <v>0</v>
      </c>
    </row>
    <row r="73" spans="1:5" ht="12.75" hidden="1">
      <c r="A73" s="67" t="s">
        <v>267</v>
      </c>
      <c r="B73" s="1" t="s">
        <v>333</v>
      </c>
      <c r="C73" s="240" t="s">
        <v>334</v>
      </c>
      <c r="D73" s="59"/>
      <c r="E73" s="40"/>
    </row>
    <row r="74" spans="1:5" ht="25.5" hidden="1">
      <c r="A74" s="67" t="s">
        <v>267</v>
      </c>
      <c r="B74" s="1" t="s">
        <v>335</v>
      </c>
      <c r="C74" s="240" t="s">
        <v>336</v>
      </c>
      <c r="D74" s="59"/>
      <c r="E74" s="40"/>
    </row>
    <row r="75" spans="1:5" ht="12.75" hidden="1">
      <c r="A75" s="67" t="s">
        <v>267</v>
      </c>
      <c r="B75" s="76" t="s">
        <v>337</v>
      </c>
      <c r="C75" s="238" t="s">
        <v>338</v>
      </c>
      <c r="D75" s="58"/>
      <c r="E75" s="40"/>
    </row>
    <row r="76" spans="1:5" ht="12.75" hidden="1">
      <c r="A76" s="67" t="s">
        <v>267</v>
      </c>
      <c r="B76" s="76" t="s">
        <v>339</v>
      </c>
      <c r="C76" s="238" t="s">
        <v>340</v>
      </c>
      <c r="D76" s="58"/>
      <c r="E76" s="40"/>
    </row>
    <row r="77" spans="1:5" ht="12.75">
      <c r="A77" s="67" t="s">
        <v>43</v>
      </c>
      <c r="B77" s="76" t="s">
        <v>333</v>
      </c>
      <c r="C77" s="240" t="s">
        <v>334</v>
      </c>
      <c r="D77" s="58">
        <f>D78</f>
        <v>436.2</v>
      </c>
      <c r="E77" s="40">
        <f>E78</f>
        <v>908.3</v>
      </c>
    </row>
    <row r="78" spans="1:5" ht="25.5">
      <c r="A78" s="67" t="s">
        <v>43</v>
      </c>
      <c r="B78" s="76" t="s">
        <v>335</v>
      </c>
      <c r="C78" s="240" t="s">
        <v>336</v>
      </c>
      <c r="D78" s="58">
        <v>436.2</v>
      </c>
      <c r="E78" s="40">
        <v>908.3</v>
      </c>
    </row>
    <row r="79" spans="1:5" ht="12.75">
      <c r="A79" s="28"/>
      <c r="B79" s="61" t="s">
        <v>280</v>
      </c>
      <c r="C79" s="61" t="s">
        <v>111</v>
      </c>
      <c r="D79" s="62">
        <f>D7+D51</f>
        <v>31746.6</v>
      </c>
      <c r="E79" s="62">
        <f>E7+E51</f>
        <v>31187.6</v>
      </c>
    </row>
    <row r="81" ht="12.75">
      <c r="E81" s="32"/>
    </row>
  </sheetData>
  <sheetProtection/>
  <mergeCells count="5">
    <mergeCell ref="C1:E1"/>
    <mergeCell ref="B5:D5"/>
    <mergeCell ref="A4:E4"/>
    <mergeCell ref="C2:E2"/>
    <mergeCell ref="A3:E3"/>
  </mergeCells>
  <printOptions/>
  <pageMargins left="0.1968503937007874" right="0" top="0.5905511811023623" bottom="0.1968503937007874" header="0.5118110236220472" footer="0.5118110236220472"/>
  <pageSetup fitToWidth="4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6.8515625" style="2" customWidth="1"/>
    <col min="2" max="2" width="20.421875" style="2" customWidth="1"/>
    <col min="3" max="3" width="42.7109375" style="211" customWidth="1"/>
    <col min="4" max="4" width="12.28125" style="2" customWidth="1"/>
    <col min="5" max="5" width="11.28125" style="2" customWidth="1"/>
    <col min="6" max="16384" width="9.140625" style="2" customWidth="1"/>
  </cols>
  <sheetData>
    <row r="1" spans="4:5" ht="12.75">
      <c r="D1" s="411" t="s">
        <v>591</v>
      </c>
      <c r="E1" s="411"/>
    </row>
    <row r="2" spans="3:5" ht="12.75">
      <c r="C2" s="383" t="s">
        <v>640</v>
      </c>
      <c r="D2" s="383"/>
      <c r="E2" s="383"/>
    </row>
    <row r="3" spans="2:5" ht="12.75">
      <c r="B3" s="401"/>
      <c r="C3" s="401"/>
      <c r="D3" s="401"/>
      <c r="E3" s="401"/>
    </row>
    <row r="4" spans="1:5" ht="33.75" customHeight="1">
      <c r="A4" s="386" t="s">
        <v>555</v>
      </c>
      <c r="B4" s="386"/>
      <c r="C4" s="386"/>
      <c r="D4" s="386"/>
      <c r="E4" s="386"/>
    </row>
    <row r="6" spans="1:5" s="88" customFormat="1" ht="45.75" customHeight="1">
      <c r="A6" s="87" t="s">
        <v>120</v>
      </c>
      <c r="B6" s="87" t="s">
        <v>145</v>
      </c>
      <c r="C6" s="266" t="s">
        <v>49</v>
      </c>
      <c r="D6" s="405" t="s">
        <v>164</v>
      </c>
      <c r="E6" s="406"/>
    </row>
    <row r="7" spans="1:5" ht="18" customHeight="1">
      <c r="A7" s="175">
        <v>526</v>
      </c>
      <c r="B7" s="175"/>
      <c r="C7" s="241" t="s">
        <v>44</v>
      </c>
      <c r="D7" s="409"/>
      <c r="E7" s="410"/>
    </row>
    <row r="8" spans="1:5" ht="51">
      <c r="A8" s="8">
        <v>526</v>
      </c>
      <c r="B8" s="8" t="s">
        <v>441</v>
      </c>
      <c r="C8" s="242" t="s">
        <v>462</v>
      </c>
      <c r="D8" s="407">
        <v>0</v>
      </c>
      <c r="E8" s="408"/>
    </row>
    <row r="9" spans="1:5" ht="51">
      <c r="A9" s="8">
        <v>526</v>
      </c>
      <c r="B9" s="8" t="s">
        <v>442</v>
      </c>
      <c r="C9" s="242" t="s">
        <v>463</v>
      </c>
      <c r="D9" s="407">
        <v>0</v>
      </c>
      <c r="E9" s="412"/>
    </row>
    <row r="10" spans="1:5" ht="25.5">
      <c r="A10" s="8">
        <v>526</v>
      </c>
      <c r="B10" s="8" t="s">
        <v>341</v>
      </c>
      <c r="C10" s="242" t="s">
        <v>47</v>
      </c>
      <c r="D10" s="407">
        <v>0</v>
      </c>
      <c r="E10" s="408"/>
    </row>
    <row r="11" spans="1:5" ht="25.5">
      <c r="A11" s="8">
        <v>526</v>
      </c>
      <c r="B11" s="8" t="s">
        <v>342</v>
      </c>
      <c r="C11" s="242" t="s">
        <v>48</v>
      </c>
      <c r="D11" s="407">
        <f>-4!D80+8!E227</f>
        <v>11865.3</v>
      </c>
      <c r="E11" s="408"/>
    </row>
    <row r="12" spans="1:5" ht="14.25">
      <c r="A12" s="9"/>
      <c r="B12" s="9"/>
      <c r="C12" s="243" t="s">
        <v>126</v>
      </c>
      <c r="D12" s="407">
        <f>D11</f>
        <v>11865.3</v>
      </c>
      <c r="E12" s="408"/>
    </row>
    <row r="13" spans="3:4" s="6" customFormat="1" ht="12.75">
      <c r="C13" s="244"/>
      <c r="D13" s="10"/>
    </row>
    <row r="14" spans="4:5" ht="12.75">
      <c r="D14" s="411" t="s">
        <v>539</v>
      </c>
      <c r="E14" s="411"/>
    </row>
    <row r="15" spans="3:5" ht="12.75">
      <c r="C15" s="383" t="s">
        <v>641</v>
      </c>
      <c r="D15" s="383"/>
      <c r="E15" s="383"/>
    </row>
    <row r="16" spans="2:5" ht="12.75">
      <c r="B16" s="401"/>
      <c r="C16" s="401"/>
      <c r="D16" s="401"/>
      <c r="E16" s="401"/>
    </row>
    <row r="17" ht="8.25" customHeight="1"/>
    <row r="18" spans="1:5" ht="35.25" customHeight="1">
      <c r="A18" s="386" t="s">
        <v>556</v>
      </c>
      <c r="B18" s="386"/>
      <c r="C18" s="386"/>
      <c r="D18" s="386"/>
      <c r="E18" s="386"/>
    </row>
    <row r="19" ht="8.25" customHeight="1"/>
    <row r="20" spans="1:5" ht="52.5" customHeight="1">
      <c r="A20" s="5" t="s">
        <v>144</v>
      </c>
      <c r="B20" s="5" t="s">
        <v>145</v>
      </c>
      <c r="C20" s="3" t="s">
        <v>49</v>
      </c>
      <c r="D20" s="3" t="s">
        <v>401</v>
      </c>
      <c r="E20" s="3" t="s">
        <v>557</v>
      </c>
    </row>
    <row r="21" spans="1:5" ht="18.75" customHeight="1">
      <c r="A21" s="175">
        <v>526</v>
      </c>
      <c r="B21" s="175"/>
      <c r="C21" s="241" t="s">
        <v>44</v>
      </c>
      <c r="D21" s="176"/>
      <c r="E21" s="176"/>
    </row>
    <row r="22" spans="1:5" ht="39.75" customHeight="1">
      <c r="A22" s="8">
        <v>526</v>
      </c>
      <c r="B22" s="8" t="s">
        <v>441</v>
      </c>
      <c r="C22" s="242" t="s">
        <v>45</v>
      </c>
      <c r="D22" s="3">
        <v>0</v>
      </c>
      <c r="E22" s="3">
        <v>0</v>
      </c>
    </row>
    <row r="23" spans="1:5" ht="42" customHeight="1">
      <c r="A23" s="8">
        <v>526</v>
      </c>
      <c r="B23" s="8" t="s">
        <v>442</v>
      </c>
      <c r="C23" s="242" t="s">
        <v>46</v>
      </c>
      <c r="D23" s="3">
        <v>0</v>
      </c>
      <c r="E23" s="3">
        <v>0</v>
      </c>
    </row>
    <row r="24" spans="1:5" ht="25.5">
      <c r="A24" s="8">
        <v>526</v>
      </c>
      <c r="B24" s="8" t="s">
        <v>341</v>
      </c>
      <c r="C24" s="242" t="s">
        <v>47</v>
      </c>
      <c r="D24" s="3">
        <f>5!D79-9!E171</f>
        <v>0</v>
      </c>
      <c r="E24" s="3">
        <f>5!E79-9!F171</f>
        <v>0</v>
      </c>
    </row>
    <row r="25" spans="1:5" ht="25.5">
      <c r="A25" s="8">
        <v>526</v>
      </c>
      <c r="B25" s="8" t="s">
        <v>342</v>
      </c>
      <c r="C25" s="242" t="s">
        <v>48</v>
      </c>
      <c r="D25" s="3">
        <v>0</v>
      </c>
      <c r="E25" s="3">
        <v>0</v>
      </c>
    </row>
    <row r="26" spans="1:5" ht="14.25">
      <c r="A26" s="9"/>
      <c r="B26" s="9"/>
      <c r="C26" s="243" t="s">
        <v>126</v>
      </c>
      <c r="D26" s="176">
        <f>D24</f>
        <v>0</v>
      </c>
      <c r="E26" s="176">
        <f>E24</f>
        <v>0</v>
      </c>
    </row>
  </sheetData>
  <sheetProtection/>
  <mergeCells count="15">
    <mergeCell ref="D1:E1"/>
    <mergeCell ref="D14:E14"/>
    <mergeCell ref="D9:E9"/>
    <mergeCell ref="D10:E10"/>
    <mergeCell ref="D11:E11"/>
    <mergeCell ref="C2:E2"/>
    <mergeCell ref="B3:E3"/>
    <mergeCell ref="A4:E4"/>
    <mergeCell ref="D6:E6"/>
    <mergeCell ref="D8:E8"/>
    <mergeCell ref="D7:E7"/>
    <mergeCell ref="A18:E18"/>
    <mergeCell ref="D12:E12"/>
    <mergeCell ref="C15:E15"/>
    <mergeCell ref="B16:E16"/>
  </mergeCells>
  <printOptions/>
  <pageMargins left="0.3937007874015748" right="0.1968503937007874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227"/>
  <sheetViews>
    <sheetView zoomScalePageLayoutView="0" workbookViewId="0" topLeftCell="A1">
      <selection activeCell="D3" sqref="D3:E3"/>
    </sheetView>
  </sheetViews>
  <sheetFormatPr defaultColWidth="9.140625" defaultRowHeight="12.75"/>
  <cols>
    <col min="1" max="1" width="7.00390625" style="34" customWidth="1"/>
    <col min="2" max="2" width="9.140625" style="34" customWidth="1"/>
    <col min="3" max="3" width="5.421875" style="34" customWidth="1"/>
    <col min="4" max="4" width="65.00390625" style="43" customWidth="1"/>
    <col min="5" max="5" width="9.00390625" style="189" bestFit="1" customWidth="1"/>
    <col min="6" max="6" width="12.421875" style="34" hidden="1" customWidth="1"/>
    <col min="7" max="9" width="11.421875" style="34" hidden="1" customWidth="1"/>
    <col min="10" max="10" width="10.421875" style="34" hidden="1" customWidth="1"/>
    <col min="11" max="11" width="12.421875" style="34" hidden="1" customWidth="1"/>
    <col min="12" max="13" width="9.140625" style="35" hidden="1" customWidth="1"/>
    <col min="14" max="16384" width="9.140625" style="34" customWidth="1"/>
  </cols>
  <sheetData>
    <row r="1" spans="1:5" ht="12.75">
      <c r="A1" s="33"/>
      <c r="B1" s="33"/>
      <c r="C1" s="33"/>
      <c r="D1" s="413" t="s">
        <v>592</v>
      </c>
      <c r="E1" s="413"/>
    </row>
    <row r="2" spans="1:5" ht="12.75">
      <c r="A2" s="33"/>
      <c r="B2" s="33"/>
      <c r="C2" s="33"/>
      <c r="D2" s="398" t="s">
        <v>642</v>
      </c>
      <c r="E2" s="398"/>
    </row>
    <row r="3" spans="1:5" ht="12.75">
      <c r="A3" s="33"/>
      <c r="B3" s="33"/>
      <c r="C3" s="33"/>
      <c r="D3" s="414"/>
      <c r="E3" s="414"/>
    </row>
    <row r="4" spans="1:5" ht="12.75">
      <c r="A4" s="33"/>
      <c r="B4" s="33"/>
      <c r="C4" s="33"/>
      <c r="D4" s="92"/>
      <c r="E4" s="187"/>
    </row>
    <row r="5" spans="1:13" s="83" customFormat="1" ht="15">
      <c r="A5" s="415" t="s">
        <v>558</v>
      </c>
      <c r="B5" s="415"/>
      <c r="C5" s="415"/>
      <c r="D5" s="415"/>
      <c r="E5" s="415"/>
      <c r="L5" s="84"/>
      <c r="M5" s="84"/>
    </row>
    <row r="6" spans="1:13" s="83" customFormat="1" ht="15">
      <c r="A6" s="415"/>
      <c r="B6" s="415"/>
      <c r="C6" s="415"/>
      <c r="D6" s="415"/>
      <c r="E6" s="415"/>
      <c r="L6" s="84"/>
      <c r="M6" s="84"/>
    </row>
    <row r="7" spans="1:13" ht="33.75">
      <c r="A7" s="36" t="s">
        <v>281</v>
      </c>
      <c r="B7" s="36" t="s">
        <v>282</v>
      </c>
      <c r="C7" s="36" t="s">
        <v>283</v>
      </c>
      <c r="D7" s="201" t="s">
        <v>284</v>
      </c>
      <c r="E7" s="188" t="s">
        <v>164</v>
      </c>
      <c r="F7" s="93" t="s">
        <v>285</v>
      </c>
      <c r="G7" s="94" t="s">
        <v>213</v>
      </c>
      <c r="H7" s="95" t="s">
        <v>277</v>
      </c>
      <c r="I7" s="96" t="s">
        <v>214</v>
      </c>
      <c r="J7" s="97" t="s">
        <v>107</v>
      </c>
      <c r="K7" s="98" t="s">
        <v>278</v>
      </c>
      <c r="L7" s="37"/>
      <c r="M7" s="37"/>
    </row>
    <row r="8" spans="1:13" s="86" customFormat="1" ht="10.5">
      <c r="A8" s="38" t="s">
        <v>109</v>
      </c>
      <c r="B8" s="38" t="s">
        <v>286</v>
      </c>
      <c r="C8" s="38" t="s">
        <v>287</v>
      </c>
      <c r="D8" s="191">
        <v>4</v>
      </c>
      <c r="E8" s="190">
        <v>5</v>
      </c>
      <c r="F8" s="99"/>
      <c r="G8" s="100"/>
      <c r="H8" s="101"/>
      <c r="I8" s="102"/>
      <c r="J8" s="103"/>
      <c r="K8" s="104"/>
      <c r="L8" s="85"/>
      <c r="M8" s="85"/>
    </row>
    <row r="9" spans="1:13" ht="12.75">
      <c r="A9" s="39" t="s">
        <v>245</v>
      </c>
      <c r="B9" s="39"/>
      <c r="C9" s="39"/>
      <c r="D9" s="81" t="s">
        <v>246</v>
      </c>
      <c r="E9" s="341">
        <f>E10+E15+E60+E65</f>
        <v>5007</v>
      </c>
      <c r="F9" s="106" t="e">
        <f>F10+#REF!+F15+#REF!+#REF!+F60+F65</f>
        <v>#REF!</v>
      </c>
      <c r="G9" s="107" t="e">
        <f>G10+#REF!+G15+#REF!+#REF!+G60+G65</f>
        <v>#REF!</v>
      </c>
      <c r="H9" s="108" t="e">
        <f>H10+#REF!+H15+#REF!+#REF!+H60+H65</f>
        <v>#REF!</v>
      </c>
      <c r="I9" s="109" t="e">
        <f>I10+#REF!+I15+#REF!+#REF!+I60+I65</f>
        <v>#REF!</v>
      </c>
      <c r="J9" s="110" t="e">
        <f>J10+#REF!+J15+#REF!+#REF!+J60+J65</f>
        <v>#REF!</v>
      </c>
      <c r="K9" s="111" t="e">
        <f>K10+#REF!+K15+#REF!+#REF!+K60+K65</f>
        <v>#REF!</v>
      </c>
      <c r="L9" s="112" t="e">
        <f>L10+#REF!+L15+#REF!+#REF!+L60+L65</f>
        <v>#REF!</v>
      </c>
      <c r="M9" s="112" t="e">
        <f>M10+#REF!+M15+#REF!+#REF!+M60+M65</f>
        <v>#REF!</v>
      </c>
    </row>
    <row r="10" spans="1:13" ht="25.5">
      <c r="A10" s="24" t="s">
        <v>247</v>
      </c>
      <c r="B10" s="24"/>
      <c r="C10" s="24"/>
      <c r="D10" s="1" t="s">
        <v>251</v>
      </c>
      <c r="E10" s="342">
        <f>E11</f>
        <v>891.5</v>
      </c>
      <c r="F10" s="114">
        <f aca="true" t="shared" si="0" ref="F10:M13">F11</f>
        <v>2871</v>
      </c>
      <c r="G10" s="115">
        <f t="shared" si="0"/>
        <v>0</v>
      </c>
      <c r="H10" s="116">
        <f t="shared" si="0"/>
        <v>0</v>
      </c>
      <c r="I10" s="117">
        <f t="shared" si="0"/>
        <v>0</v>
      </c>
      <c r="J10" s="118">
        <f t="shared" si="0"/>
        <v>0</v>
      </c>
      <c r="K10" s="119">
        <f t="shared" si="0"/>
        <v>0</v>
      </c>
      <c r="L10" s="79">
        <f t="shared" si="0"/>
        <v>0</v>
      </c>
      <c r="M10" s="79">
        <f t="shared" si="0"/>
        <v>0</v>
      </c>
    </row>
    <row r="11" spans="1:13" ht="25.5">
      <c r="A11" s="24"/>
      <c r="B11" s="24" t="s">
        <v>252</v>
      </c>
      <c r="C11" s="24"/>
      <c r="D11" s="1" t="s">
        <v>253</v>
      </c>
      <c r="E11" s="342">
        <f>E12</f>
        <v>891.5</v>
      </c>
      <c r="F11" s="114">
        <f t="shared" si="0"/>
        <v>2871</v>
      </c>
      <c r="G11" s="115">
        <f t="shared" si="0"/>
        <v>0</v>
      </c>
      <c r="H11" s="116">
        <f t="shared" si="0"/>
        <v>0</v>
      </c>
      <c r="I11" s="117">
        <f t="shared" si="0"/>
        <v>0</v>
      </c>
      <c r="J11" s="118">
        <f t="shared" si="0"/>
        <v>0</v>
      </c>
      <c r="K11" s="119">
        <f t="shared" si="0"/>
        <v>0</v>
      </c>
      <c r="L11" s="79">
        <f t="shared" si="0"/>
        <v>0</v>
      </c>
      <c r="M11" s="79">
        <f t="shared" si="0"/>
        <v>0</v>
      </c>
    </row>
    <row r="12" spans="1:13" ht="12.75">
      <c r="A12" s="24"/>
      <c r="B12" s="24" t="s">
        <v>254</v>
      </c>
      <c r="C12" s="24"/>
      <c r="D12" s="1" t="s">
        <v>255</v>
      </c>
      <c r="E12" s="342">
        <f>E13</f>
        <v>891.5</v>
      </c>
      <c r="F12" s="114">
        <f t="shared" si="0"/>
        <v>2871</v>
      </c>
      <c r="G12" s="115">
        <f t="shared" si="0"/>
        <v>0</v>
      </c>
      <c r="H12" s="116">
        <f t="shared" si="0"/>
        <v>0</v>
      </c>
      <c r="I12" s="117">
        <f t="shared" si="0"/>
        <v>0</v>
      </c>
      <c r="J12" s="118">
        <f t="shared" si="0"/>
        <v>0</v>
      </c>
      <c r="K12" s="119">
        <f t="shared" si="0"/>
        <v>0</v>
      </c>
      <c r="L12" s="79">
        <f t="shared" si="0"/>
        <v>0</v>
      </c>
      <c r="M12" s="79">
        <f t="shared" si="0"/>
        <v>0</v>
      </c>
    </row>
    <row r="13" spans="1:13" ht="38.25" customHeight="1">
      <c r="A13" s="24"/>
      <c r="B13" s="24"/>
      <c r="C13" s="24" t="s">
        <v>186</v>
      </c>
      <c r="D13" s="1" t="s">
        <v>464</v>
      </c>
      <c r="E13" s="342">
        <v>891.5</v>
      </c>
      <c r="F13" s="120">
        <f t="shared" si="0"/>
        <v>2871</v>
      </c>
      <c r="G13" s="121">
        <f t="shared" si="0"/>
        <v>0</v>
      </c>
      <c r="H13" s="122">
        <f t="shared" si="0"/>
        <v>0</v>
      </c>
      <c r="I13" s="123">
        <f t="shared" si="0"/>
        <v>0</v>
      </c>
      <c r="J13" s="124">
        <f t="shared" si="0"/>
        <v>0</v>
      </c>
      <c r="K13" s="125">
        <f t="shared" si="0"/>
        <v>0</v>
      </c>
      <c r="L13" s="126">
        <f t="shared" si="0"/>
        <v>0</v>
      </c>
      <c r="M13" s="126">
        <f t="shared" si="0"/>
        <v>0</v>
      </c>
    </row>
    <row r="14" spans="1:13" ht="12.75">
      <c r="A14" s="24"/>
      <c r="B14" s="24"/>
      <c r="C14" s="24" t="s">
        <v>187</v>
      </c>
      <c r="D14" s="1" t="s">
        <v>465</v>
      </c>
      <c r="E14" s="342">
        <f>E13</f>
        <v>891.5</v>
      </c>
      <c r="F14" s="120">
        <v>2871</v>
      </c>
      <c r="G14" s="121"/>
      <c r="H14" s="122"/>
      <c r="I14" s="123"/>
      <c r="J14" s="124"/>
      <c r="K14" s="125"/>
      <c r="L14" s="126"/>
      <c r="M14" s="126"/>
    </row>
    <row r="15" spans="1:13" ht="38.25">
      <c r="A15" s="24" t="s">
        <v>258</v>
      </c>
      <c r="B15" s="24"/>
      <c r="C15" s="24"/>
      <c r="D15" s="1" t="s">
        <v>259</v>
      </c>
      <c r="E15" s="342">
        <f>E16+E24+E29</f>
        <v>3696.2</v>
      </c>
      <c r="F15" s="114" t="e">
        <f aca="true" t="shared" si="1" ref="F15:M15">F16+F24</f>
        <v>#REF!</v>
      </c>
      <c r="G15" s="115" t="e">
        <f t="shared" si="1"/>
        <v>#REF!</v>
      </c>
      <c r="H15" s="116" t="e">
        <f t="shared" si="1"/>
        <v>#REF!</v>
      </c>
      <c r="I15" s="117" t="e">
        <f t="shared" si="1"/>
        <v>#REF!</v>
      </c>
      <c r="J15" s="118" t="e">
        <f t="shared" si="1"/>
        <v>#REF!</v>
      </c>
      <c r="K15" s="119" t="e">
        <f t="shared" si="1"/>
        <v>#REF!</v>
      </c>
      <c r="L15" s="79" t="e">
        <f t="shared" si="1"/>
        <v>#REF!</v>
      </c>
      <c r="M15" s="79" t="e">
        <f t="shared" si="1"/>
        <v>#REF!</v>
      </c>
    </row>
    <row r="16" spans="1:13" ht="25.5">
      <c r="A16" s="24"/>
      <c r="B16" s="24" t="s">
        <v>252</v>
      </c>
      <c r="C16" s="24"/>
      <c r="D16" s="1" t="s">
        <v>253</v>
      </c>
      <c r="E16" s="342">
        <f>E17</f>
        <v>3042.8</v>
      </c>
      <c r="F16" s="127" t="e">
        <f>F17+#REF!</f>
        <v>#REF!</v>
      </c>
      <c r="G16" s="128" t="e">
        <f>G17+#REF!</f>
        <v>#REF!</v>
      </c>
      <c r="H16" s="129" t="e">
        <f>H17+#REF!</f>
        <v>#REF!</v>
      </c>
      <c r="I16" s="130" t="e">
        <f>I17+#REF!</f>
        <v>#REF!</v>
      </c>
      <c r="J16" s="131" t="e">
        <f>J17+#REF!</f>
        <v>#REF!</v>
      </c>
      <c r="K16" s="132" t="e">
        <f>K17+#REF!</f>
        <v>#REF!</v>
      </c>
      <c r="L16" s="55" t="e">
        <f>L17+#REF!</f>
        <v>#REF!</v>
      </c>
      <c r="M16" s="55" t="e">
        <f>M17+#REF!</f>
        <v>#REF!</v>
      </c>
    </row>
    <row r="17" spans="1:13" ht="12.75">
      <c r="A17" s="24"/>
      <c r="B17" s="24" t="s">
        <v>256</v>
      </c>
      <c r="C17" s="24"/>
      <c r="D17" s="1" t="s">
        <v>257</v>
      </c>
      <c r="E17" s="342">
        <f>E18+E20+E22</f>
        <v>3042.8</v>
      </c>
      <c r="F17" s="114" t="e">
        <f>#REF!</f>
        <v>#REF!</v>
      </c>
      <c r="G17" s="115" t="e">
        <f>#REF!</f>
        <v>#REF!</v>
      </c>
      <c r="H17" s="116" t="e">
        <f>#REF!</f>
        <v>#REF!</v>
      </c>
      <c r="I17" s="117" t="e">
        <f>#REF!</f>
        <v>#REF!</v>
      </c>
      <c r="J17" s="118" t="e">
        <f>#REF!</f>
        <v>#REF!</v>
      </c>
      <c r="K17" s="119" t="e">
        <f>#REF!</f>
        <v>#REF!</v>
      </c>
      <c r="L17" s="79" t="e">
        <f>#REF!</f>
        <v>#REF!</v>
      </c>
      <c r="M17" s="79" t="e">
        <f>#REF!</f>
        <v>#REF!</v>
      </c>
    </row>
    <row r="18" spans="1:13" ht="39.75" customHeight="1">
      <c r="A18" s="24"/>
      <c r="B18" s="24"/>
      <c r="C18" s="24" t="s">
        <v>186</v>
      </c>
      <c r="D18" s="1" t="s">
        <v>464</v>
      </c>
      <c r="E18" s="344">
        <v>2418</v>
      </c>
      <c r="F18" s="120">
        <f aca="true" t="shared" si="2" ref="F18:M18">F19</f>
        <v>20505.1</v>
      </c>
      <c r="G18" s="121">
        <f t="shared" si="2"/>
        <v>0</v>
      </c>
      <c r="H18" s="122">
        <f t="shared" si="2"/>
        <v>0</v>
      </c>
      <c r="I18" s="123">
        <f t="shared" si="2"/>
        <v>0</v>
      </c>
      <c r="J18" s="124">
        <f t="shared" si="2"/>
        <v>0</v>
      </c>
      <c r="K18" s="125">
        <f t="shared" si="2"/>
        <v>0</v>
      </c>
      <c r="L18" s="126">
        <f t="shared" si="2"/>
        <v>0</v>
      </c>
      <c r="M18" s="126">
        <f t="shared" si="2"/>
        <v>0</v>
      </c>
    </row>
    <row r="19" spans="1:13" ht="12.75">
      <c r="A19" s="24"/>
      <c r="B19" s="24"/>
      <c r="C19" s="24" t="s">
        <v>187</v>
      </c>
      <c r="D19" s="1" t="s">
        <v>465</v>
      </c>
      <c r="E19" s="344">
        <f>E18</f>
        <v>2418</v>
      </c>
      <c r="F19" s="133">
        <v>20505.1</v>
      </c>
      <c r="G19" s="134"/>
      <c r="H19" s="135"/>
      <c r="I19" s="136"/>
      <c r="J19" s="137"/>
      <c r="K19" s="138"/>
      <c r="L19" s="80"/>
      <c r="M19" s="80"/>
    </row>
    <row r="20" spans="1:13" ht="12.75">
      <c r="A20" s="24"/>
      <c r="B20" s="24"/>
      <c r="C20" s="24" t="s">
        <v>188</v>
      </c>
      <c r="D20" s="1" t="s">
        <v>466</v>
      </c>
      <c r="E20" s="344">
        <f>E21</f>
        <v>594.8</v>
      </c>
      <c r="F20" s="120">
        <f aca="true" t="shared" si="3" ref="F20:M20">F21</f>
        <v>7781.7</v>
      </c>
      <c r="G20" s="121">
        <f t="shared" si="3"/>
        <v>0</v>
      </c>
      <c r="H20" s="122">
        <f t="shared" si="3"/>
        <v>0</v>
      </c>
      <c r="I20" s="123">
        <f t="shared" si="3"/>
        <v>0</v>
      </c>
      <c r="J20" s="124">
        <f t="shared" si="3"/>
        <v>0</v>
      </c>
      <c r="K20" s="125">
        <f t="shared" si="3"/>
        <v>0</v>
      </c>
      <c r="L20" s="126">
        <f t="shared" si="3"/>
        <v>0</v>
      </c>
      <c r="M20" s="126">
        <f t="shared" si="3"/>
        <v>0</v>
      </c>
    </row>
    <row r="21" spans="1:13" ht="25.5">
      <c r="A21" s="24"/>
      <c r="B21" s="24"/>
      <c r="C21" s="24" t="s">
        <v>190</v>
      </c>
      <c r="D21" s="1" t="s">
        <v>467</v>
      </c>
      <c r="E21" s="344">
        <v>594.8</v>
      </c>
      <c r="F21" s="133">
        <v>7781.7</v>
      </c>
      <c r="G21" s="134"/>
      <c r="H21" s="135"/>
      <c r="I21" s="136"/>
      <c r="J21" s="137"/>
      <c r="K21" s="138"/>
      <c r="L21" s="80"/>
      <c r="M21" s="80"/>
    </row>
    <row r="22" spans="1:13" ht="17.25" customHeight="1">
      <c r="A22" s="24"/>
      <c r="B22" s="24"/>
      <c r="C22" s="24" t="s">
        <v>192</v>
      </c>
      <c r="D22" s="1" t="s">
        <v>193</v>
      </c>
      <c r="E22" s="344">
        <f>E23</f>
        <v>30</v>
      </c>
      <c r="F22" s="120">
        <f aca="true" t="shared" si="4" ref="F22:M22">F23</f>
        <v>227.1</v>
      </c>
      <c r="G22" s="121">
        <f t="shared" si="4"/>
        <v>0</v>
      </c>
      <c r="H22" s="122">
        <f t="shared" si="4"/>
        <v>0</v>
      </c>
      <c r="I22" s="123">
        <f t="shared" si="4"/>
        <v>0</v>
      </c>
      <c r="J22" s="124">
        <f t="shared" si="4"/>
        <v>0</v>
      </c>
      <c r="K22" s="125">
        <f t="shared" si="4"/>
        <v>0</v>
      </c>
      <c r="L22" s="126">
        <f t="shared" si="4"/>
        <v>0</v>
      </c>
      <c r="M22" s="126">
        <f t="shared" si="4"/>
        <v>0</v>
      </c>
    </row>
    <row r="23" spans="1:13" ht="25.5" customHeight="1">
      <c r="A23" s="24"/>
      <c r="B23" s="24"/>
      <c r="C23" s="24" t="s">
        <v>194</v>
      </c>
      <c r="D23" s="1" t="s">
        <v>207</v>
      </c>
      <c r="E23" s="342">
        <v>30</v>
      </c>
      <c r="F23" s="133">
        <v>227.1</v>
      </c>
      <c r="G23" s="134"/>
      <c r="H23" s="135"/>
      <c r="I23" s="136"/>
      <c r="J23" s="137"/>
      <c r="K23" s="138"/>
      <c r="L23" s="80"/>
      <c r="M23" s="80"/>
    </row>
    <row r="24" spans="1:13" ht="25.5">
      <c r="A24" s="24"/>
      <c r="B24" s="24" t="s">
        <v>484</v>
      </c>
      <c r="C24" s="24"/>
      <c r="D24" s="1" t="s">
        <v>406</v>
      </c>
      <c r="E24" s="342">
        <f>E25</f>
        <v>3.5</v>
      </c>
      <c r="F24" s="120" t="e">
        <f aca="true" t="shared" si="5" ref="F24:M24">F25</f>
        <v>#REF!</v>
      </c>
      <c r="G24" s="121" t="e">
        <f t="shared" si="5"/>
        <v>#REF!</v>
      </c>
      <c r="H24" s="122" t="e">
        <f t="shared" si="5"/>
        <v>#REF!</v>
      </c>
      <c r="I24" s="123" t="e">
        <f t="shared" si="5"/>
        <v>#REF!</v>
      </c>
      <c r="J24" s="124" t="e">
        <f t="shared" si="5"/>
        <v>#REF!</v>
      </c>
      <c r="K24" s="125" t="e">
        <f t="shared" si="5"/>
        <v>#REF!</v>
      </c>
      <c r="L24" s="126" t="e">
        <f t="shared" si="5"/>
        <v>#REF!</v>
      </c>
      <c r="M24" s="126" t="e">
        <f t="shared" si="5"/>
        <v>#REF!</v>
      </c>
    </row>
    <row r="25" spans="1:13" ht="38.25">
      <c r="A25" s="24"/>
      <c r="B25" s="24" t="s">
        <v>485</v>
      </c>
      <c r="C25" s="24"/>
      <c r="D25" s="1" t="s">
        <v>407</v>
      </c>
      <c r="E25" s="342">
        <f>E26</f>
        <v>3.5</v>
      </c>
      <c r="F25" s="120" t="e">
        <f>F26+#REF!+#REF!+#REF!</f>
        <v>#REF!</v>
      </c>
      <c r="G25" s="121" t="e">
        <f>G26+#REF!+#REF!+#REF!</f>
        <v>#REF!</v>
      </c>
      <c r="H25" s="122" t="e">
        <f>H26+#REF!+#REF!+#REF!</f>
        <v>#REF!</v>
      </c>
      <c r="I25" s="123" t="e">
        <f>I26+#REF!+#REF!+#REF!</f>
        <v>#REF!</v>
      </c>
      <c r="J25" s="124" t="e">
        <f>J26+#REF!+#REF!+#REF!</f>
        <v>#REF!</v>
      </c>
      <c r="K25" s="125" t="e">
        <f>K26+#REF!+#REF!+#REF!</f>
        <v>#REF!</v>
      </c>
      <c r="L25" s="126" t="e">
        <f>L26+#REF!+#REF!+#REF!</f>
        <v>#REF!</v>
      </c>
      <c r="M25" s="126" t="e">
        <f>M26+#REF!+#REF!+#REF!</f>
        <v>#REF!</v>
      </c>
    </row>
    <row r="26" spans="1:13" ht="12.75">
      <c r="A26" s="24"/>
      <c r="B26" s="24" t="s">
        <v>529</v>
      </c>
      <c r="C26" s="24"/>
      <c r="D26" s="1" t="s">
        <v>290</v>
      </c>
      <c r="E26" s="342">
        <f>E27</f>
        <v>3.5</v>
      </c>
      <c r="F26" s="120">
        <f aca="true" t="shared" si="6" ref="F26:M27">F27</f>
        <v>0</v>
      </c>
      <c r="G26" s="121">
        <f t="shared" si="6"/>
        <v>0</v>
      </c>
      <c r="H26" s="122">
        <f t="shared" si="6"/>
        <v>0</v>
      </c>
      <c r="I26" s="123">
        <f t="shared" si="6"/>
        <v>20.7</v>
      </c>
      <c r="J26" s="124">
        <f t="shared" si="6"/>
        <v>0</v>
      </c>
      <c r="K26" s="125">
        <f t="shared" si="6"/>
        <v>0</v>
      </c>
      <c r="L26" s="126">
        <f t="shared" si="6"/>
        <v>0</v>
      </c>
      <c r="M26" s="126">
        <f t="shared" si="6"/>
        <v>0</v>
      </c>
    </row>
    <row r="27" spans="1:13" ht="12.75">
      <c r="A27" s="24"/>
      <c r="B27" s="24"/>
      <c r="C27" s="24" t="s">
        <v>188</v>
      </c>
      <c r="D27" s="1" t="s">
        <v>466</v>
      </c>
      <c r="E27" s="342">
        <v>3.5</v>
      </c>
      <c r="F27" s="120">
        <f t="shared" si="6"/>
        <v>0</v>
      </c>
      <c r="G27" s="121">
        <f t="shared" si="6"/>
        <v>0</v>
      </c>
      <c r="H27" s="122">
        <f t="shared" si="6"/>
        <v>0</v>
      </c>
      <c r="I27" s="123">
        <f t="shared" si="6"/>
        <v>20.7</v>
      </c>
      <c r="J27" s="124">
        <f t="shared" si="6"/>
        <v>0</v>
      </c>
      <c r="K27" s="125">
        <f t="shared" si="6"/>
        <v>0</v>
      </c>
      <c r="L27" s="126">
        <f t="shared" si="6"/>
        <v>0</v>
      </c>
      <c r="M27" s="126">
        <f t="shared" si="6"/>
        <v>0</v>
      </c>
    </row>
    <row r="28" spans="1:13" ht="25.5">
      <c r="A28" s="24"/>
      <c r="B28" s="24"/>
      <c r="C28" s="24" t="s">
        <v>190</v>
      </c>
      <c r="D28" s="1" t="s">
        <v>467</v>
      </c>
      <c r="E28" s="342">
        <f>E27</f>
        <v>3.5</v>
      </c>
      <c r="F28" s="114"/>
      <c r="G28" s="115"/>
      <c r="H28" s="116"/>
      <c r="I28" s="117">
        <v>20.7</v>
      </c>
      <c r="J28" s="118"/>
      <c r="K28" s="139"/>
      <c r="L28" s="79"/>
      <c r="M28" s="79"/>
    </row>
    <row r="29" spans="1:13" ht="25.5">
      <c r="A29" s="24"/>
      <c r="B29" s="24" t="s">
        <v>469</v>
      </c>
      <c r="C29" s="24"/>
      <c r="D29" s="1" t="s">
        <v>248</v>
      </c>
      <c r="E29" s="344">
        <f>E30+E33+E36+E42+E45+E48+E39+E51+E54+E57</f>
        <v>649.9</v>
      </c>
      <c r="F29" s="114"/>
      <c r="G29" s="115"/>
      <c r="H29" s="116"/>
      <c r="I29" s="117"/>
      <c r="J29" s="118"/>
      <c r="K29" s="119"/>
      <c r="L29" s="79"/>
      <c r="M29" s="79"/>
    </row>
    <row r="30" spans="1:13" ht="25.5">
      <c r="A30" s="24"/>
      <c r="B30" s="24" t="s">
        <v>468</v>
      </c>
      <c r="C30" s="24"/>
      <c r="D30" s="1" t="s">
        <v>408</v>
      </c>
      <c r="E30" s="342">
        <f>E31</f>
        <v>27.7</v>
      </c>
      <c r="F30" s="114"/>
      <c r="G30" s="115"/>
      <c r="H30" s="116"/>
      <c r="I30" s="117"/>
      <c r="J30" s="118"/>
      <c r="K30" s="119"/>
      <c r="L30" s="79"/>
      <c r="M30" s="79"/>
    </row>
    <row r="31" spans="1:13" ht="12.75">
      <c r="A31" s="24"/>
      <c r="B31" s="24"/>
      <c r="C31" s="24" t="s">
        <v>288</v>
      </c>
      <c r="D31" s="236" t="s">
        <v>260</v>
      </c>
      <c r="E31" s="342">
        <v>27.7</v>
      </c>
      <c r="F31" s="114"/>
      <c r="G31" s="115"/>
      <c r="H31" s="116"/>
      <c r="I31" s="117"/>
      <c r="J31" s="118"/>
      <c r="K31" s="119"/>
      <c r="L31" s="79"/>
      <c r="M31" s="79"/>
    </row>
    <row r="32" spans="1:13" ht="12.75">
      <c r="A32" s="24"/>
      <c r="B32" s="24"/>
      <c r="C32" s="24" t="s">
        <v>203</v>
      </c>
      <c r="D32" s="236" t="s">
        <v>225</v>
      </c>
      <c r="E32" s="342">
        <f>E31</f>
        <v>27.7</v>
      </c>
      <c r="F32" s="114"/>
      <c r="G32" s="115"/>
      <c r="H32" s="116"/>
      <c r="I32" s="117"/>
      <c r="J32" s="118"/>
      <c r="K32" s="119"/>
      <c r="L32" s="79"/>
      <c r="M32" s="79"/>
    </row>
    <row r="33" spans="1:13" ht="12.75">
      <c r="A33" s="24"/>
      <c r="B33" s="24" t="s">
        <v>470</v>
      </c>
      <c r="C33" s="24"/>
      <c r="D33" s="1" t="s">
        <v>67</v>
      </c>
      <c r="E33" s="342">
        <f>E34</f>
        <v>31.1</v>
      </c>
      <c r="F33" s="114"/>
      <c r="G33" s="115"/>
      <c r="H33" s="116"/>
      <c r="I33" s="117"/>
      <c r="J33" s="118"/>
      <c r="K33" s="119"/>
      <c r="L33" s="79"/>
      <c r="M33" s="79"/>
    </row>
    <row r="34" spans="1:13" ht="12.75">
      <c r="A34" s="24"/>
      <c r="B34" s="24"/>
      <c r="C34" s="24" t="s">
        <v>288</v>
      </c>
      <c r="D34" s="236" t="s">
        <v>260</v>
      </c>
      <c r="E34" s="342">
        <v>31.1</v>
      </c>
      <c r="F34" s="114"/>
      <c r="G34" s="115"/>
      <c r="H34" s="116"/>
      <c r="I34" s="117"/>
      <c r="J34" s="118"/>
      <c r="K34" s="119"/>
      <c r="L34" s="79"/>
      <c r="M34" s="79"/>
    </row>
    <row r="35" spans="1:13" ht="12.75">
      <c r="A35" s="24"/>
      <c r="B35" s="24"/>
      <c r="C35" s="24" t="s">
        <v>203</v>
      </c>
      <c r="D35" s="236" t="s">
        <v>225</v>
      </c>
      <c r="E35" s="342">
        <f>E34</f>
        <v>31.1</v>
      </c>
      <c r="F35" s="114"/>
      <c r="G35" s="115"/>
      <c r="H35" s="116"/>
      <c r="I35" s="117"/>
      <c r="J35" s="118"/>
      <c r="K35" s="119"/>
      <c r="L35" s="79"/>
      <c r="M35" s="79"/>
    </row>
    <row r="36" spans="1:13" ht="25.5">
      <c r="A36" s="24"/>
      <c r="B36" s="24" t="s">
        <v>471</v>
      </c>
      <c r="C36" s="24"/>
      <c r="D36" s="1" t="s">
        <v>249</v>
      </c>
      <c r="E36" s="342">
        <f>E37</f>
        <v>108.1</v>
      </c>
      <c r="F36" s="114"/>
      <c r="G36" s="115"/>
      <c r="H36" s="116"/>
      <c r="I36" s="117"/>
      <c r="J36" s="118"/>
      <c r="K36" s="119"/>
      <c r="L36" s="79"/>
      <c r="M36" s="79"/>
    </row>
    <row r="37" spans="1:13" ht="12.75">
      <c r="A37" s="24"/>
      <c r="B37" s="24"/>
      <c r="C37" s="24" t="s">
        <v>288</v>
      </c>
      <c r="D37" s="236" t="s">
        <v>260</v>
      </c>
      <c r="E37" s="342">
        <v>108.1</v>
      </c>
      <c r="F37" s="114"/>
      <c r="G37" s="115"/>
      <c r="H37" s="116"/>
      <c r="I37" s="117"/>
      <c r="J37" s="118"/>
      <c r="K37" s="119"/>
      <c r="L37" s="79"/>
      <c r="M37" s="79"/>
    </row>
    <row r="38" spans="1:13" ht="12.75">
      <c r="A38" s="24"/>
      <c r="B38" s="24"/>
      <c r="C38" s="24" t="s">
        <v>203</v>
      </c>
      <c r="D38" s="236" t="s">
        <v>225</v>
      </c>
      <c r="E38" s="342">
        <f>E37</f>
        <v>108.1</v>
      </c>
      <c r="F38" s="114"/>
      <c r="G38" s="115"/>
      <c r="H38" s="116"/>
      <c r="I38" s="117"/>
      <c r="J38" s="118"/>
      <c r="K38" s="119"/>
      <c r="L38" s="79"/>
      <c r="M38" s="79"/>
    </row>
    <row r="39" spans="1:13" ht="25.5">
      <c r="A39" s="24"/>
      <c r="B39" s="24" t="s">
        <v>472</v>
      </c>
      <c r="C39" s="24"/>
      <c r="D39" s="1" t="s">
        <v>382</v>
      </c>
      <c r="E39" s="342">
        <f>E40</f>
        <v>34.1</v>
      </c>
      <c r="F39" s="114"/>
      <c r="G39" s="115"/>
      <c r="H39" s="116"/>
      <c r="I39" s="117"/>
      <c r="J39" s="118"/>
      <c r="K39" s="119"/>
      <c r="L39" s="79"/>
      <c r="M39" s="79"/>
    </row>
    <row r="40" spans="1:13" ht="12.75">
      <c r="A40" s="24"/>
      <c r="B40" s="24"/>
      <c r="C40" s="24" t="s">
        <v>288</v>
      </c>
      <c r="D40" s="236" t="s">
        <v>260</v>
      </c>
      <c r="E40" s="342">
        <v>34.1</v>
      </c>
      <c r="F40" s="114"/>
      <c r="G40" s="115"/>
      <c r="H40" s="116"/>
      <c r="I40" s="117"/>
      <c r="J40" s="118"/>
      <c r="K40" s="119"/>
      <c r="L40" s="79"/>
      <c r="M40" s="79"/>
    </row>
    <row r="41" spans="1:13" ht="12.75">
      <c r="A41" s="24"/>
      <c r="B41" s="24"/>
      <c r="C41" s="24" t="s">
        <v>203</v>
      </c>
      <c r="D41" s="236" t="s">
        <v>225</v>
      </c>
      <c r="E41" s="342">
        <f>E40</f>
        <v>34.1</v>
      </c>
      <c r="F41" s="114"/>
      <c r="G41" s="115"/>
      <c r="H41" s="116"/>
      <c r="I41" s="117"/>
      <c r="J41" s="118"/>
      <c r="K41" s="119"/>
      <c r="L41" s="79"/>
      <c r="M41" s="79"/>
    </row>
    <row r="42" spans="1:13" ht="12.75">
      <c r="A42" s="24"/>
      <c r="B42" s="24" t="s">
        <v>473</v>
      </c>
      <c r="C42" s="24"/>
      <c r="D42" s="236" t="s">
        <v>33</v>
      </c>
      <c r="E42" s="342">
        <f>E43</f>
        <v>30.8</v>
      </c>
      <c r="F42" s="114"/>
      <c r="G42" s="115"/>
      <c r="H42" s="116"/>
      <c r="I42" s="117"/>
      <c r="J42" s="118"/>
      <c r="K42" s="119"/>
      <c r="L42" s="79"/>
      <c r="M42" s="79"/>
    </row>
    <row r="43" spans="1:13" ht="12.75">
      <c r="A43" s="24"/>
      <c r="B43" s="24"/>
      <c r="C43" s="24" t="s">
        <v>288</v>
      </c>
      <c r="D43" s="236" t="s">
        <v>260</v>
      </c>
      <c r="E43" s="342">
        <v>30.8</v>
      </c>
      <c r="F43" s="114"/>
      <c r="G43" s="115"/>
      <c r="H43" s="116"/>
      <c r="I43" s="117"/>
      <c r="J43" s="118"/>
      <c r="K43" s="119"/>
      <c r="L43" s="79"/>
      <c r="M43" s="79"/>
    </row>
    <row r="44" spans="1:13" ht="12.75">
      <c r="A44" s="24"/>
      <c r="B44" s="24"/>
      <c r="C44" s="24" t="s">
        <v>203</v>
      </c>
      <c r="D44" s="236" t="s">
        <v>225</v>
      </c>
      <c r="E44" s="342">
        <f>E43</f>
        <v>30.8</v>
      </c>
      <c r="F44" s="114"/>
      <c r="G44" s="115"/>
      <c r="H44" s="116"/>
      <c r="I44" s="117"/>
      <c r="J44" s="118"/>
      <c r="K44" s="119"/>
      <c r="L44" s="79"/>
      <c r="M44" s="79"/>
    </row>
    <row r="45" spans="1:13" ht="25.5">
      <c r="A45" s="24"/>
      <c r="B45" s="24" t="s">
        <v>474</v>
      </c>
      <c r="C45" s="24"/>
      <c r="D45" s="1" t="s">
        <v>381</v>
      </c>
      <c r="E45" s="342">
        <f>E46</f>
        <v>373.1</v>
      </c>
      <c r="F45" s="114">
        <f aca="true" t="shared" si="7" ref="F45:M46">F46</f>
        <v>0</v>
      </c>
      <c r="G45" s="115">
        <f t="shared" si="7"/>
        <v>0</v>
      </c>
      <c r="H45" s="116">
        <f t="shared" si="7"/>
        <v>0</v>
      </c>
      <c r="I45" s="117">
        <f t="shared" si="7"/>
        <v>0</v>
      </c>
      <c r="J45" s="118">
        <f t="shared" si="7"/>
        <v>3991.4</v>
      </c>
      <c r="K45" s="119">
        <f t="shared" si="7"/>
        <v>0</v>
      </c>
      <c r="L45" s="79">
        <f t="shared" si="7"/>
        <v>0</v>
      </c>
      <c r="M45" s="79">
        <f t="shared" si="7"/>
        <v>0</v>
      </c>
    </row>
    <row r="46" spans="1:13" ht="12.75">
      <c r="A46" s="24"/>
      <c r="B46" s="24"/>
      <c r="C46" s="24" t="s">
        <v>288</v>
      </c>
      <c r="D46" s="236" t="s">
        <v>260</v>
      </c>
      <c r="E46" s="342">
        <v>373.1</v>
      </c>
      <c r="F46" s="120">
        <f t="shared" si="7"/>
        <v>0</v>
      </c>
      <c r="G46" s="121">
        <f t="shared" si="7"/>
        <v>0</v>
      </c>
      <c r="H46" s="122">
        <f t="shared" si="7"/>
        <v>0</v>
      </c>
      <c r="I46" s="123">
        <f t="shared" si="7"/>
        <v>0</v>
      </c>
      <c r="J46" s="124">
        <f t="shared" si="7"/>
        <v>3991.4</v>
      </c>
      <c r="K46" s="125">
        <f t="shared" si="7"/>
        <v>0</v>
      </c>
      <c r="L46" s="126">
        <f t="shared" si="7"/>
        <v>0</v>
      </c>
      <c r="M46" s="126">
        <f t="shared" si="7"/>
        <v>0</v>
      </c>
    </row>
    <row r="47" spans="1:13" ht="12.75">
      <c r="A47" s="24"/>
      <c r="B47" s="24"/>
      <c r="C47" s="24" t="s">
        <v>203</v>
      </c>
      <c r="D47" s="236" t="s">
        <v>225</v>
      </c>
      <c r="E47" s="342">
        <f>E46</f>
        <v>373.1</v>
      </c>
      <c r="F47" s="114"/>
      <c r="G47" s="115"/>
      <c r="H47" s="116"/>
      <c r="I47" s="117"/>
      <c r="J47" s="118">
        <v>3991.4</v>
      </c>
      <c r="K47" s="119"/>
      <c r="L47" s="79"/>
      <c r="M47" s="79"/>
    </row>
    <row r="48" spans="1:13" ht="25.5" hidden="1">
      <c r="A48" s="24"/>
      <c r="B48" s="24" t="s">
        <v>133</v>
      </c>
      <c r="C48" s="24"/>
      <c r="D48" s="236" t="s">
        <v>72</v>
      </c>
      <c r="E48" s="342">
        <f>E49</f>
        <v>0</v>
      </c>
      <c r="F48" s="114"/>
      <c r="G48" s="115"/>
      <c r="H48" s="116"/>
      <c r="I48" s="117"/>
      <c r="J48" s="118"/>
      <c r="K48" s="119"/>
      <c r="L48" s="79"/>
      <c r="M48" s="79"/>
    </row>
    <row r="49" spans="1:13" ht="12.75" hidden="1">
      <c r="A49" s="24"/>
      <c r="B49" s="24"/>
      <c r="C49" s="24" t="s">
        <v>288</v>
      </c>
      <c r="D49" s="236" t="s">
        <v>260</v>
      </c>
      <c r="E49" s="342">
        <f>E50</f>
        <v>0</v>
      </c>
      <c r="F49" s="114"/>
      <c r="G49" s="115"/>
      <c r="H49" s="116"/>
      <c r="I49" s="117"/>
      <c r="J49" s="118"/>
      <c r="K49" s="119"/>
      <c r="L49" s="79"/>
      <c r="M49" s="79"/>
    </row>
    <row r="50" spans="1:13" ht="12.75" hidden="1">
      <c r="A50" s="24"/>
      <c r="B50" s="24"/>
      <c r="C50" s="24" t="s">
        <v>203</v>
      </c>
      <c r="D50" s="236" t="s">
        <v>225</v>
      </c>
      <c r="E50" s="342">
        <v>0</v>
      </c>
      <c r="F50" s="114"/>
      <c r="G50" s="115"/>
      <c r="H50" s="116"/>
      <c r="I50" s="117"/>
      <c r="J50" s="118"/>
      <c r="K50" s="119"/>
      <c r="L50" s="79"/>
      <c r="M50" s="79"/>
    </row>
    <row r="51" spans="1:13" ht="25.5" hidden="1">
      <c r="A51" s="24"/>
      <c r="B51" s="24" t="s">
        <v>475</v>
      </c>
      <c r="C51" s="24"/>
      <c r="D51" s="236" t="s">
        <v>378</v>
      </c>
      <c r="E51" s="342">
        <f>E52</f>
        <v>0</v>
      </c>
      <c r="F51" s="114"/>
      <c r="G51" s="115"/>
      <c r="H51" s="116"/>
      <c r="I51" s="117"/>
      <c r="J51" s="118"/>
      <c r="K51" s="119"/>
      <c r="L51" s="79"/>
      <c r="M51" s="79"/>
    </row>
    <row r="52" spans="1:13" ht="12.75" hidden="1">
      <c r="A52" s="24"/>
      <c r="B52" s="24"/>
      <c r="C52" s="24" t="s">
        <v>288</v>
      </c>
      <c r="D52" s="236" t="s">
        <v>260</v>
      </c>
      <c r="E52" s="342">
        <f>E53</f>
        <v>0</v>
      </c>
      <c r="F52" s="114"/>
      <c r="G52" s="115"/>
      <c r="H52" s="116"/>
      <c r="I52" s="117"/>
      <c r="J52" s="118"/>
      <c r="K52" s="119"/>
      <c r="L52" s="79"/>
      <c r="M52" s="79"/>
    </row>
    <row r="53" spans="1:13" ht="12.75" hidden="1">
      <c r="A53" s="24"/>
      <c r="B53" s="24"/>
      <c r="C53" s="24" t="s">
        <v>203</v>
      </c>
      <c r="D53" s="236" t="s">
        <v>225</v>
      </c>
      <c r="E53" s="342">
        <v>0</v>
      </c>
      <c r="F53" s="114"/>
      <c r="G53" s="115"/>
      <c r="H53" s="116"/>
      <c r="I53" s="117"/>
      <c r="J53" s="118"/>
      <c r="K53" s="119"/>
      <c r="L53" s="79"/>
      <c r="M53" s="79"/>
    </row>
    <row r="54" spans="1:13" ht="29.25" customHeight="1">
      <c r="A54" s="24"/>
      <c r="B54" s="24" t="s">
        <v>476</v>
      </c>
      <c r="C54" s="24"/>
      <c r="D54" s="236" t="s">
        <v>409</v>
      </c>
      <c r="E54" s="342">
        <f>E55</f>
        <v>22.5</v>
      </c>
      <c r="F54" s="114"/>
      <c r="G54" s="115"/>
      <c r="H54" s="116"/>
      <c r="I54" s="117"/>
      <c r="J54" s="118"/>
      <c r="K54" s="119"/>
      <c r="L54" s="79"/>
      <c r="M54" s="79"/>
    </row>
    <row r="55" spans="1:13" ht="12.75">
      <c r="A55" s="24"/>
      <c r="B55" s="24"/>
      <c r="C55" s="24" t="s">
        <v>288</v>
      </c>
      <c r="D55" s="236" t="s">
        <v>260</v>
      </c>
      <c r="E55" s="342">
        <v>22.5</v>
      </c>
      <c r="F55" s="114"/>
      <c r="G55" s="115"/>
      <c r="H55" s="116"/>
      <c r="I55" s="117"/>
      <c r="J55" s="118"/>
      <c r="K55" s="119"/>
      <c r="L55" s="79"/>
      <c r="M55" s="79"/>
    </row>
    <row r="56" spans="1:13" ht="12.75">
      <c r="A56" s="24"/>
      <c r="B56" s="24"/>
      <c r="C56" s="24" t="s">
        <v>203</v>
      </c>
      <c r="D56" s="236" t="s">
        <v>225</v>
      </c>
      <c r="E56" s="342">
        <f>E55</f>
        <v>22.5</v>
      </c>
      <c r="F56" s="114"/>
      <c r="G56" s="115"/>
      <c r="H56" s="116"/>
      <c r="I56" s="117"/>
      <c r="J56" s="118"/>
      <c r="K56" s="119"/>
      <c r="L56" s="79"/>
      <c r="M56" s="79"/>
    </row>
    <row r="57" spans="1:13" ht="25.5">
      <c r="A57" s="24"/>
      <c r="B57" s="24" t="s">
        <v>477</v>
      </c>
      <c r="C57" s="24"/>
      <c r="D57" s="236" t="s">
        <v>410</v>
      </c>
      <c r="E57" s="342">
        <f>E58</f>
        <v>22.5</v>
      </c>
      <c r="F57" s="114"/>
      <c r="G57" s="115"/>
      <c r="H57" s="116"/>
      <c r="I57" s="117"/>
      <c r="J57" s="118"/>
      <c r="K57" s="119"/>
      <c r="L57" s="79"/>
      <c r="M57" s="79"/>
    </row>
    <row r="58" spans="1:13" ht="12.75">
      <c r="A58" s="24"/>
      <c r="B58" s="24"/>
      <c r="C58" s="24" t="s">
        <v>288</v>
      </c>
      <c r="D58" s="236" t="s">
        <v>260</v>
      </c>
      <c r="E58" s="342">
        <v>22.5</v>
      </c>
      <c r="F58" s="114"/>
      <c r="G58" s="115"/>
      <c r="H58" s="116"/>
      <c r="I58" s="117"/>
      <c r="J58" s="118"/>
      <c r="K58" s="119"/>
      <c r="L58" s="79"/>
      <c r="M58" s="79"/>
    </row>
    <row r="59" spans="1:13" ht="12.75">
      <c r="A59" s="24"/>
      <c r="B59" s="24"/>
      <c r="C59" s="24" t="s">
        <v>203</v>
      </c>
      <c r="D59" s="236" t="s">
        <v>225</v>
      </c>
      <c r="E59" s="342">
        <f>E58</f>
        <v>22.5</v>
      </c>
      <c r="F59" s="114"/>
      <c r="G59" s="115"/>
      <c r="H59" s="116"/>
      <c r="I59" s="117"/>
      <c r="J59" s="118"/>
      <c r="K59" s="119"/>
      <c r="L59" s="79"/>
      <c r="M59" s="79"/>
    </row>
    <row r="60" spans="1:13" ht="12.75">
      <c r="A60" s="24" t="s">
        <v>250</v>
      </c>
      <c r="B60" s="24"/>
      <c r="C60" s="24"/>
      <c r="D60" s="1" t="s">
        <v>239</v>
      </c>
      <c r="E60" s="342">
        <f>E61</f>
        <v>200</v>
      </c>
      <c r="F60" s="114">
        <f aca="true" t="shared" si="8" ref="F60:M63">F61</f>
        <v>8000</v>
      </c>
      <c r="G60" s="115">
        <f t="shared" si="8"/>
        <v>0</v>
      </c>
      <c r="H60" s="116">
        <f t="shared" si="8"/>
        <v>0</v>
      </c>
      <c r="I60" s="117">
        <f t="shared" si="8"/>
        <v>0</v>
      </c>
      <c r="J60" s="118">
        <f t="shared" si="8"/>
        <v>0</v>
      </c>
      <c r="K60" s="119">
        <f t="shared" si="8"/>
        <v>0</v>
      </c>
      <c r="L60" s="79">
        <f t="shared" si="8"/>
        <v>0</v>
      </c>
      <c r="M60" s="79">
        <f t="shared" si="8"/>
        <v>0</v>
      </c>
    </row>
    <row r="61" spans="1:13" ht="12.75">
      <c r="A61" s="24"/>
      <c r="B61" s="24" t="s">
        <v>547</v>
      </c>
      <c r="C61" s="24"/>
      <c r="D61" s="1" t="s">
        <v>239</v>
      </c>
      <c r="E61" s="342">
        <f>E62</f>
        <v>200</v>
      </c>
      <c r="F61" s="127">
        <f t="shared" si="8"/>
        <v>8000</v>
      </c>
      <c r="G61" s="128">
        <f t="shared" si="8"/>
        <v>0</v>
      </c>
      <c r="H61" s="129">
        <f t="shared" si="8"/>
        <v>0</v>
      </c>
      <c r="I61" s="130">
        <f t="shared" si="8"/>
        <v>0</v>
      </c>
      <c r="J61" s="131">
        <f t="shared" si="8"/>
        <v>0</v>
      </c>
      <c r="K61" s="132">
        <f t="shared" si="8"/>
        <v>0</v>
      </c>
      <c r="L61" s="55">
        <f t="shared" si="8"/>
        <v>0</v>
      </c>
      <c r="M61" s="55">
        <f t="shared" si="8"/>
        <v>0</v>
      </c>
    </row>
    <row r="62" spans="1:13" ht="12.75">
      <c r="A62" s="24"/>
      <c r="B62" s="24" t="s">
        <v>548</v>
      </c>
      <c r="C62" s="24"/>
      <c r="D62" s="1" t="s">
        <v>240</v>
      </c>
      <c r="E62" s="342">
        <f>E63</f>
        <v>200</v>
      </c>
      <c r="F62" s="120">
        <f t="shared" si="8"/>
        <v>8000</v>
      </c>
      <c r="G62" s="121">
        <f t="shared" si="8"/>
        <v>0</v>
      </c>
      <c r="H62" s="122">
        <f t="shared" si="8"/>
        <v>0</v>
      </c>
      <c r="I62" s="123">
        <f t="shared" si="8"/>
        <v>0</v>
      </c>
      <c r="J62" s="124">
        <f t="shared" si="8"/>
        <v>0</v>
      </c>
      <c r="K62" s="125">
        <f t="shared" si="8"/>
        <v>0</v>
      </c>
      <c r="L62" s="126">
        <f t="shared" si="8"/>
        <v>0</v>
      </c>
      <c r="M62" s="79">
        <f>M64</f>
        <v>0</v>
      </c>
    </row>
    <row r="63" spans="1:13" ht="12.75">
      <c r="A63" s="24"/>
      <c r="B63" s="24"/>
      <c r="C63" s="24" t="s">
        <v>192</v>
      </c>
      <c r="D63" s="43" t="s">
        <v>193</v>
      </c>
      <c r="E63" s="342">
        <v>200</v>
      </c>
      <c r="F63" s="120">
        <f t="shared" si="8"/>
        <v>8000</v>
      </c>
      <c r="G63" s="121">
        <f t="shared" si="8"/>
        <v>0</v>
      </c>
      <c r="H63" s="122">
        <f t="shared" si="8"/>
        <v>0</v>
      </c>
      <c r="I63" s="123">
        <f t="shared" si="8"/>
        <v>0</v>
      </c>
      <c r="J63" s="124">
        <f t="shared" si="8"/>
        <v>0</v>
      </c>
      <c r="K63" s="125">
        <f t="shared" si="8"/>
        <v>0</v>
      </c>
      <c r="L63" s="126">
        <f t="shared" si="8"/>
        <v>0</v>
      </c>
      <c r="M63" s="79"/>
    </row>
    <row r="64" spans="1:13" ht="12.75">
      <c r="A64" s="24"/>
      <c r="B64" s="24"/>
      <c r="C64" s="24" t="s">
        <v>195</v>
      </c>
      <c r="D64" s="1" t="s">
        <v>196</v>
      </c>
      <c r="E64" s="342">
        <f>E63</f>
        <v>200</v>
      </c>
      <c r="F64" s="114">
        <v>8000</v>
      </c>
      <c r="G64" s="115"/>
      <c r="H64" s="116"/>
      <c r="I64" s="117"/>
      <c r="J64" s="118"/>
      <c r="K64" s="119"/>
      <c r="L64" s="79"/>
      <c r="M64" s="79"/>
    </row>
    <row r="65" spans="1:13" ht="12.75">
      <c r="A65" s="24" t="s">
        <v>279</v>
      </c>
      <c r="B65" s="24"/>
      <c r="C65" s="24"/>
      <c r="D65" s="1" t="s">
        <v>241</v>
      </c>
      <c r="E65" s="342">
        <f>E66+E73</f>
        <v>219.3</v>
      </c>
      <c r="F65" s="127" t="e">
        <f>#REF!+#REF!+F66+F73+#REF!</f>
        <v>#REF!</v>
      </c>
      <c r="G65" s="128" t="e">
        <f>#REF!+#REF!+G66+G73+#REF!</f>
        <v>#REF!</v>
      </c>
      <c r="H65" s="129" t="e">
        <f>#REF!+#REF!+H66+H73+#REF!</f>
        <v>#REF!</v>
      </c>
      <c r="I65" s="130" t="e">
        <f>#REF!+#REF!+I66+I73+#REF!</f>
        <v>#REF!</v>
      </c>
      <c r="J65" s="131" t="e">
        <f>#REF!+#REF!+J66+J73+#REF!</f>
        <v>#REF!</v>
      </c>
      <c r="K65" s="132" t="e">
        <f>#REF!+#REF!+K66+K73+#REF!</f>
        <v>#REF!</v>
      </c>
      <c r="L65" s="55" t="e">
        <f>#REF!+#REF!+L66+L73+#REF!</f>
        <v>#REF!</v>
      </c>
      <c r="M65" s="55" t="e">
        <f>#REF!+#REF!+M66+M73+#REF!</f>
        <v>#REF!</v>
      </c>
    </row>
    <row r="66" spans="1:13" ht="25.5">
      <c r="A66" s="24"/>
      <c r="B66" s="24" t="s">
        <v>478</v>
      </c>
      <c r="C66" s="24"/>
      <c r="D66" s="1" t="s">
        <v>131</v>
      </c>
      <c r="E66" s="342">
        <f>E70+E67</f>
        <v>146</v>
      </c>
      <c r="F66" s="114" t="e">
        <f>#REF!+F70</f>
        <v>#REF!</v>
      </c>
      <c r="G66" s="115" t="e">
        <f>#REF!+G70</f>
        <v>#REF!</v>
      </c>
      <c r="H66" s="116" t="e">
        <f>#REF!+H70</f>
        <v>#REF!</v>
      </c>
      <c r="I66" s="117" t="e">
        <f>#REF!+I70</f>
        <v>#REF!</v>
      </c>
      <c r="J66" s="118" t="e">
        <f>#REF!+J70</f>
        <v>#REF!</v>
      </c>
      <c r="K66" s="119" t="e">
        <f>#REF!+K70</f>
        <v>#REF!</v>
      </c>
      <c r="L66" s="79" t="e">
        <f>#REF!+L70</f>
        <v>#REF!</v>
      </c>
      <c r="M66" s="79" t="e">
        <f>#REF!+M70</f>
        <v>#REF!</v>
      </c>
    </row>
    <row r="67" spans="1:13" ht="12.75">
      <c r="A67" s="24"/>
      <c r="B67" s="24" t="s">
        <v>479</v>
      </c>
      <c r="C67" s="24"/>
      <c r="D67" s="1" t="s">
        <v>68</v>
      </c>
      <c r="E67" s="342">
        <f>E68</f>
        <v>40</v>
      </c>
      <c r="F67" s="114"/>
      <c r="G67" s="115"/>
      <c r="H67" s="116"/>
      <c r="I67" s="117"/>
      <c r="J67" s="118"/>
      <c r="K67" s="119"/>
      <c r="L67" s="79"/>
      <c r="M67" s="79"/>
    </row>
    <row r="68" spans="1:13" ht="12.75">
      <c r="A68" s="24"/>
      <c r="B68" s="24"/>
      <c r="C68" s="24" t="s">
        <v>188</v>
      </c>
      <c r="D68" s="1" t="s">
        <v>466</v>
      </c>
      <c r="E68" s="342">
        <v>40</v>
      </c>
      <c r="F68" s="114"/>
      <c r="G68" s="115"/>
      <c r="H68" s="116"/>
      <c r="I68" s="117"/>
      <c r="J68" s="118"/>
      <c r="K68" s="119"/>
      <c r="L68" s="79"/>
      <c r="M68" s="79"/>
    </row>
    <row r="69" spans="1:13" ht="25.5">
      <c r="A69" s="24"/>
      <c r="B69" s="24"/>
      <c r="C69" s="24" t="s">
        <v>190</v>
      </c>
      <c r="D69" s="1" t="s">
        <v>467</v>
      </c>
      <c r="E69" s="342">
        <f>E68</f>
        <v>40</v>
      </c>
      <c r="F69" s="114"/>
      <c r="G69" s="115"/>
      <c r="H69" s="116"/>
      <c r="I69" s="117"/>
      <c r="J69" s="118"/>
      <c r="K69" s="119"/>
      <c r="L69" s="79"/>
      <c r="M69" s="79"/>
    </row>
    <row r="70" spans="1:13" ht="25.5">
      <c r="A70" s="24"/>
      <c r="B70" s="41" t="s">
        <v>480</v>
      </c>
      <c r="C70" s="40"/>
      <c r="D70" s="236" t="s">
        <v>543</v>
      </c>
      <c r="E70" s="342">
        <f>E71</f>
        <v>106</v>
      </c>
      <c r="F70" s="127" t="e">
        <f>#REF!</f>
        <v>#REF!</v>
      </c>
      <c r="G70" s="128" t="e">
        <f>#REF!</f>
        <v>#REF!</v>
      </c>
      <c r="H70" s="129" t="e">
        <f>#REF!</f>
        <v>#REF!</v>
      </c>
      <c r="I70" s="130" t="e">
        <f>#REF!</f>
        <v>#REF!</v>
      </c>
      <c r="J70" s="131" t="e">
        <f>#REF!</f>
        <v>#REF!</v>
      </c>
      <c r="K70" s="140" t="e">
        <f>#REF!</f>
        <v>#REF!</v>
      </c>
      <c r="L70" s="55" t="e">
        <f>#REF!</f>
        <v>#REF!</v>
      </c>
      <c r="M70" s="55" t="e">
        <f>#REF!</f>
        <v>#REF!</v>
      </c>
    </row>
    <row r="71" spans="1:13" ht="12.75">
      <c r="A71" s="24"/>
      <c r="B71" s="24"/>
      <c r="C71" s="24" t="s">
        <v>188</v>
      </c>
      <c r="D71" s="1" t="s">
        <v>466</v>
      </c>
      <c r="E71" s="342">
        <v>106</v>
      </c>
      <c r="F71" s="120">
        <f aca="true" t="shared" si="9" ref="F71:M71">F72</f>
        <v>2558.2</v>
      </c>
      <c r="G71" s="121">
        <f t="shared" si="9"/>
        <v>0</v>
      </c>
      <c r="H71" s="122">
        <f t="shared" si="9"/>
        <v>0</v>
      </c>
      <c r="I71" s="123">
        <f t="shared" si="9"/>
        <v>0</v>
      </c>
      <c r="J71" s="124">
        <f t="shared" si="9"/>
        <v>0</v>
      </c>
      <c r="K71" s="125">
        <f t="shared" si="9"/>
        <v>0</v>
      </c>
      <c r="L71" s="126">
        <f t="shared" si="9"/>
        <v>0</v>
      </c>
      <c r="M71" s="126">
        <f t="shared" si="9"/>
        <v>0</v>
      </c>
    </row>
    <row r="72" spans="1:13" ht="25.5">
      <c r="A72" s="24"/>
      <c r="B72" s="24"/>
      <c r="C72" s="24" t="s">
        <v>190</v>
      </c>
      <c r="D72" s="1" t="s">
        <v>467</v>
      </c>
      <c r="E72" s="342">
        <f>E71</f>
        <v>106</v>
      </c>
      <c r="F72" s="114">
        <f>2170+388.2</f>
        <v>2558.2</v>
      </c>
      <c r="G72" s="115"/>
      <c r="H72" s="116"/>
      <c r="I72" s="117"/>
      <c r="J72" s="118"/>
      <c r="K72" s="119"/>
      <c r="L72" s="79"/>
      <c r="M72" s="79"/>
    </row>
    <row r="73" spans="1:13" ht="12.75">
      <c r="A73" s="24"/>
      <c r="B73" s="24" t="s">
        <v>481</v>
      </c>
      <c r="C73" s="24"/>
      <c r="D73" s="1" t="s">
        <v>122</v>
      </c>
      <c r="E73" s="342">
        <f>E74+E77</f>
        <v>73.3</v>
      </c>
      <c r="F73" s="127" t="e">
        <f aca="true" t="shared" si="10" ref="F73:M73">F74</f>
        <v>#REF!</v>
      </c>
      <c r="G73" s="128" t="e">
        <f t="shared" si="10"/>
        <v>#REF!</v>
      </c>
      <c r="H73" s="129" t="e">
        <f t="shared" si="10"/>
        <v>#REF!</v>
      </c>
      <c r="I73" s="130" t="e">
        <f t="shared" si="10"/>
        <v>#REF!</v>
      </c>
      <c r="J73" s="131" t="e">
        <f t="shared" si="10"/>
        <v>#REF!</v>
      </c>
      <c r="K73" s="132" t="e">
        <f t="shared" si="10"/>
        <v>#REF!</v>
      </c>
      <c r="L73" s="55" t="e">
        <f t="shared" si="10"/>
        <v>#REF!</v>
      </c>
      <c r="M73" s="55" t="e">
        <f t="shared" si="10"/>
        <v>#REF!</v>
      </c>
    </row>
    <row r="74" spans="1:13" ht="12.75">
      <c r="A74" s="24"/>
      <c r="B74" s="24" t="s">
        <v>482</v>
      </c>
      <c r="C74" s="24"/>
      <c r="D74" s="1" t="s">
        <v>132</v>
      </c>
      <c r="E74" s="342">
        <f>E75</f>
        <v>20</v>
      </c>
      <c r="F74" s="120" t="e">
        <f>#REF!+#REF!+#REF!+F77+#REF!+#REF!+#REF!</f>
        <v>#REF!</v>
      </c>
      <c r="G74" s="121" t="e">
        <f>#REF!+#REF!+#REF!+G77+#REF!+#REF!+#REF!</f>
        <v>#REF!</v>
      </c>
      <c r="H74" s="122" t="e">
        <f>#REF!+#REF!+#REF!+H77+#REF!+#REF!+#REF!</f>
        <v>#REF!</v>
      </c>
      <c r="I74" s="123" t="e">
        <f>#REF!+#REF!+#REF!+I77+#REF!+#REF!+#REF!</f>
        <v>#REF!</v>
      </c>
      <c r="J74" s="124" t="e">
        <f>#REF!+#REF!+#REF!+J77+#REF!+#REF!+#REF!</f>
        <v>#REF!</v>
      </c>
      <c r="K74" s="125" t="e">
        <f>#REF!+#REF!+#REF!+K77+#REF!+#REF!+#REF!</f>
        <v>#REF!</v>
      </c>
      <c r="L74" s="126" t="e">
        <f>#REF!+#REF!+#REF!+L77+#REF!+#REF!+#REF!</f>
        <v>#REF!</v>
      </c>
      <c r="M74" s="126" t="e">
        <f>#REF!+#REF!+#REF!+M77+#REF!+#REF!+#REF!</f>
        <v>#REF!</v>
      </c>
    </row>
    <row r="75" spans="1:13" ht="12.75">
      <c r="A75" s="24"/>
      <c r="B75" s="24"/>
      <c r="C75" s="24" t="s">
        <v>188</v>
      </c>
      <c r="D75" s="1" t="s">
        <v>466</v>
      </c>
      <c r="E75" s="342">
        <v>20</v>
      </c>
      <c r="F75" s="120">
        <f aca="true" t="shared" si="11" ref="F75:M75">F76</f>
        <v>16</v>
      </c>
      <c r="G75" s="121">
        <f t="shared" si="11"/>
        <v>0</v>
      </c>
      <c r="H75" s="122">
        <f t="shared" si="11"/>
        <v>0</v>
      </c>
      <c r="I75" s="123">
        <f t="shared" si="11"/>
        <v>0</v>
      </c>
      <c r="J75" s="124">
        <f t="shared" si="11"/>
        <v>0</v>
      </c>
      <c r="K75" s="125">
        <f t="shared" si="11"/>
        <v>0</v>
      </c>
      <c r="L75" s="126">
        <f t="shared" si="11"/>
        <v>0</v>
      </c>
      <c r="M75" s="126">
        <f t="shared" si="11"/>
        <v>0</v>
      </c>
    </row>
    <row r="76" spans="1:13" ht="25.5">
      <c r="A76" s="24"/>
      <c r="B76" s="24"/>
      <c r="C76" s="24" t="s">
        <v>190</v>
      </c>
      <c r="D76" s="1" t="s">
        <v>467</v>
      </c>
      <c r="E76" s="342">
        <f>E75</f>
        <v>20</v>
      </c>
      <c r="F76" s="127">
        <v>16</v>
      </c>
      <c r="G76" s="128"/>
      <c r="H76" s="129"/>
      <c r="I76" s="130"/>
      <c r="J76" s="131"/>
      <c r="K76" s="132"/>
      <c r="L76" s="55"/>
      <c r="M76" s="55"/>
    </row>
    <row r="77" spans="1:13" ht="12.75">
      <c r="A77" s="24"/>
      <c r="B77" s="24" t="s">
        <v>483</v>
      </c>
      <c r="C77" s="24"/>
      <c r="D77" s="1" t="s">
        <v>123</v>
      </c>
      <c r="E77" s="342">
        <f>E78</f>
        <v>53.3</v>
      </c>
      <c r="F77" s="127">
        <f aca="true" t="shared" si="12" ref="F77:M78">F78</f>
        <v>3000</v>
      </c>
      <c r="G77" s="128">
        <f t="shared" si="12"/>
        <v>0</v>
      </c>
      <c r="H77" s="129">
        <f t="shared" si="12"/>
        <v>0</v>
      </c>
      <c r="I77" s="130">
        <f t="shared" si="12"/>
        <v>0</v>
      </c>
      <c r="J77" s="131">
        <f t="shared" si="12"/>
        <v>0</v>
      </c>
      <c r="K77" s="132">
        <f t="shared" si="12"/>
        <v>0</v>
      </c>
      <c r="L77" s="55">
        <f t="shared" si="12"/>
        <v>0</v>
      </c>
      <c r="M77" s="55">
        <f t="shared" si="12"/>
        <v>0</v>
      </c>
    </row>
    <row r="78" spans="1:13" ht="12.75">
      <c r="A78" s="24"/>
      <c r="B78" s="24"/>
      <c r="C78" s="24" t="s">
        <v>188</v>
      </c>
      <c r="D78" s="1" t="s">
        <v>466</v>
      </c>
      <c r="E78" s="342">
        <v>53.3</v>
      </c>
      <c r="F78" s="120">
        <f t="shared" si="12"/>
        <v>3000</v>
      </c>
      <c r="G78" s="121">
        <f t="shared" si="12"/>
        <v>0</v>
      </c>
      <c r="H78" s="122">
        <f t="shared" si="12"/>
        <v>0</v>
      </c>
      <c r="I78" s="123">
        <f t="shared" si="12"/>
        <v>0</v>
      </c>
      <c r="J78" s="124">
        <f t="shared" si="12"/>
        <v>0</v>
      </c>
      <c r="K78" s="125">
        <f t="shared" si="12"/>
        <v>0</v>
      </c>
      <c r="L78" s="126">
        <f t="shared" si="12"/>
        <v>0</v>
      </c>
      <c r="M78" s="126">
        <f t="shared" si="12"/>
        <v>0</v>
      </c>
    </row>
    <row r="79" spans="1:13" ht="25.5">
      <c r="A79" s="24"/>
      <c r="B79" s="24"/>
      <c r="C79" s="24" t="s">
        <v>190</v>
      </c>
      <c r="D79" s="1" t="s">
        <v>467</v>
      </c>
      <c r="E79" s="342">
        <f>E78</f>
        <v>53.3</v>
      </c>
      <c r="F79" s="127">
        <v>3000</v>
      </c>
      <c r="G79" s="128"/>
      <c r="H79" s="129"/>
      <c r="I79" s="130"/>
      <c r="J79" s="131"/>
      <c r="K79" s="132"/>
      <c r="L79" s="55"/>
      <c r="M79" s="55"/>
    </row>
    <row r="80" spans="1:13" ht="12.75">
      <c r="A80" s="185" t="s">
        <v>26</v>
      </c>
      <c r="B80" s="185"/>
      <c r="C80" s="185"/>
      <c r="D80" s="257" t="s">
        <v>27</v>
      </c>
      <c r="E80" s="341">
        <f>E81</f>
        <v>343.2</v>
      </c>
      <c r="F80" s="114"/>
      <c r="G80" s="115"/>
      <c r="H80" s="116"/>
      <c r="I80" s="117"/>
      <c r="J80" s="118"/>
      <c r="K80" s="119"/>
      <c r="L80" s="79"/>
      <c r="M80" s="79"/>
    </row>
    <row r="81" spans="1:13" ht="12.75">
      <c r="A81" s="24" t="s">
        <v>28</v>
      </c>
      <c r="B81" s="24"/>
      <c r="C81" s="24"/>
      <c r="D81" s="258" t="s">
        <v>29</v>
      </c>
      <c r="E81" s="342">
        <f>E82</f>
        <v>343.2</v>
      </c>
      <c r="F81" s="114"/>
      <c r="G81" s="115"/>
      <c r="H81" s="116"/>
      <c r="I81" s="117"/>
      <c r="J81" s="118"/>
      <c r="K81" s="119"/>
      <c r="L81" s="79"/>
      <c r="M81" s="79"/>
    </row>
    <row r="82" spans="1:13" ht="25.5">
      <c r="A82" s="24"/>
      <c r="B82" s="24" t="s">
        <v>484</v>
      </c>
      <c r="C82" s="24"/>
      <c r="D82" s="258" t="s">
        <v>406</v>
      </c>
      <c r="E82" s="342">
        <f>E83</f>
        <v>343.2</v>
      </c>
      <c r="F82" s="114"/>
      <c r="G82" s="115"/>
      <c r="H82" s="116"/>
      <c r="I82" s="117"/>
      <c r="J82" s="118"/>
      <c r="K82" s="119"/>
      <c r="L82" s="79"/>
      <c r="M82" s="79"/>
    </row>
    <row r="83" spans="1:13" ht="38.25">
      <c r="A83" s="24"/>
      <c r="B83" s="24" t="s">
        <v>485</v>
      </c>
      <c r="C83" s="24"/>
      <c r="D83" s="258" t="s">
        <v>407</v>
      </c>
      <c r="E83" s="342">
        <f>E85</f>
        <v>343.2</v>
      </c>
      <c r="F83" s="114"/>
      <c r="G83" s="115"/>
      <c r="H83" s="116"/>
      <c r="I83" s="117"/>
      <c r="J83" s="118"/>
      <c r="K83" s="119"/>
      <c r="L83" s="79"/>
      <c r="M83" s="79"/>
    </row>
    <row r="84" spans="1:13" ht="54.75" customHeight="1">
      <c r="A84" s="24"/>
      <c r="B84" s="24" t="s">
        <v>486</v>
      </c>
      <c r="C84" s="24"/>
      <c r="D84" s="258" t="s">
        <v>487</v>
      </c>
      <c r="E84" s="342">
        <f>E85</f>
        <v>343.2</v>
      </c>
      <c r="F84" s="114"/>
      <c r="G84" s="115"/>
      <c r="H84" s="116"/>
      <c r="I84" s="117"/>
      <c r="J84" s="118"/>
      <c r="K84" s="119"/>
      <c r="L84" s="79"/>
      <c r="M84" s="79"/>
    </row>
    <row r="85" spans="1:13" ht="38.25">
      <c r="A85" s="24"/>
      <c r="B85" s="24"/>
      <c r="C85" s="24" t="s">
        <v>186</v>
      </c>
      <c r="D85" s="1" t="s">
        <v>464</v>
      </c>
      <c r="E85" s="342">
        <v>343.2</v>
      </c>
      <c r="F85" s="114"/>
      <c r="G85" s="115"/>
      <c r="H85" s="116"/>
      <c r="I85" s="117"/>
      <c r="J85" s="118"/>
      <c r="K85" s="119"/>
      <c r="L85" s="79"/>
      <c r="M85" s="79"/>
    </row>
    <row r="86" spans="1:13" ht="12.75">
      <c r="A86" s="24"/>
      <c r="B86" s="24"/>
      <c r="C86" s="24" t="s">
        <v>187</v>
      </c>
      <c r="D86" s="1" t="s">
        <v>465</v>
      </c>
      <c r="E86" s="342">
        <f>E85</f>
        <v>343.2</v>
      </c>
      <c r="F86" s="114"/>
      <c r="G86" s="115"/>
      <c r="H86" s="116"/>
      <c r="I86" s="117"/>
      <c r="J86" s="118"/>
      <c r="K86" s="119"/>
      <c r="L86" s="79"/>
      <c r="M86" s="79"/>
    </row>
    <row r="87" spans="1:13" ht="12.75">
      <c r="A87" s="39" t="s">
        <v>125</v>
      </c>
      <c r="B87" s="39"/>
      <c r="C87" s="39"/>
      <c r="D87" s="259" t="s">
        <v>220</v>
      </c>
      <c r="E87" s="341">
        <f>E93+E88</f>
        <v>3642.2</v>
      </c>
      <c r="F87" s="106" t="e">
        <f aca="true" t="shared" si="13" ref="F87:M87">F93</f>
        <v>#REF!</v>
      </c>
      <c r="G87" s="107" t="e">
        <f t="shared" si="13"/>
        <v>#REF!</v>
      </c>
      <c r="H87" s="108" t="e">
        <f t="shared" si="13"/>
        <v>#REF!</v>
      </c>
      <c r="I87" s="109" t="e">
        <f t="shared" si="13"/>
        <v>#REF!</v>
      </c>
      <c r="J87" s="110" t="e">
        <f t="shared" si="13"/>
        <v>#REF!</v>
      </c>
      <c r="K87" s="111" t="e">
        <f t="shared" si="13"/>
        <v>#REF!</v>
      </c>
      <c r="L87" s="112" t="e">
        <f t="shared" si="13"/>
        <v>#REF!</v>
      </c>
      <c r="M87" s="112" t="e">
        <f t="shared" si="13"/>
        <v>#REF!</v>
      </c>
    </row>
    <row r="88" spans="1:13" ht="25.5">
      <c r="A88" s="24" t="s">
        <v>374</v>
      </c>
      <c r="B88" s="24"/>
      <c r="C88" s="24"/>
      <c r="D88" s="1" t="s">
        <v>375</v>
      </c>
      <c r="E88" s="342">
        <f>E89</f>
        <v>264</v>
      </c>
      <c r="F88" s="106"/>
      <c r="G88" s="107"/>
      <c r="H88" s="108"/>
      <c r="I88" s="109"/>
      <c r="J88" s="110"/>
      <c r="K88" s="111"/>
      <c r="L88" s="112"/>
      <c r="M88" s="112"/>
    </row>
    <row r="89" spans="1:13" ht="25.5">
      <c r="A89" s="24"/>
      <c r="B89" s="24" t="s">
        <v>488</v>
      </c>
      <c r="C89" s="24"/>
      <c r="D89" s="1" t="s">
        <v>376</v>
      </c>
      <c r="E89" s="342">
        <f>E90</f>
        <v>264</v>
      </c>
      <c r="F89" s="106"/>
      <c r="G89" s="107"/>
      <c r="H89" s="108"/>
      <c r="I89" s="109"/>
      <c r="J89" s="110"/>
      <c r="K89" s="111"/>
      <c r="L89" s="112"/>
      <c r="M89" s="112"/>
    </row>
    <row r="90" spans="1:13" ht="25.5">
      <c r="A90" s="24"/>
      <c r="B90" s="24" t="s">
        <v>560</v>
      </c>
      <c r="C90" s="24"/>
      <c r="D90" s="1" t="s">
        <v>559</v>
      </c>
      <c r="E90" s="342">
        <f>E91</f>
        <v>264</v>
      </c>
      <c r="F90" s="106"/>
      <c r="G90" s="107"/>
      <c r="H90" s="108"/>
      <c r="I90" s="109"/>
      <c r="J90" s="110"/>
      <c r="K90" s="111"/>
      <c r="L90" s="112"/>
      <c r="M90" s="112"/>
    </row>
    <row r="91" spans="1:13" ht="12.75">
      <c r="A91" s="24"/>
      <c r="B91" s="24"/>
      <c r="C91" s="24" t="s">
        <v>188</v>
      </c>
      <c r="D91" s="1" t="s">
        <v>466</v>
      </c>
      <c r="E91" s="342">
        <v>264</v>
      </c>
      <c r="F91" s="106"/>
      <c r="G91" s="107"/>
      <c r="H91" s="108"/>
      <c r="I91" s="109"/>
      <c r="J91" s="110"/>
      <c r="K91" s="111"/>
      <c r="L91" s="112"/>
      <c r="M91" s="112"/>
    </row>
    <row r="92" spans="1:13" ht="25.5">
      <c r="A92" s="24"/>
      <c r="B92" s="24"/>
      <c r="C92" s="24" t="s">
        <v>190</v>
      </c>
      <c r="D92" s="1" t="s">
        <v>467</v>
      </c>
      <c r="E92" s="342">
        <f>E91</f>
        <v>264</v>
      </c>
      <c r="F92" s="106"/>
      <c r="G92" s="107"/>
      <c r="H92" s="108"/>
      <c r="I92" s="109"/>
      <c r="J92" s="110"/>
      <c r="K92" s="111"/>
      <c r="L92" s="112"/>
      <c r="M92" s="112"/>
    </row>
    <row r="93" spans="1:13" ht="12.75">
      <c r="A93" s="24" t="s">
        <v>15</v>
      </c>
      <c r="B93" s="24"/>
      <c r="C93" s="24"/>
      <c r="D93" s="236" t="s">
        <v>16</v>
      </c>
      <c r="E93" s="342">
        <f>E94</f>
        <v>3378.2</v>
      </c>
      <c r="F93" s="120" t="e">
        <f>F94+#REF!</f>
        <v>#REF!</v>
      </c>
      <c r="G93" s="121" t="e">
        <f>G94+#REF!</f>
        <v>#REF!</v>
      </c>
      <c r="H93" s="122" t="e">
        <f>H94+#REF!</f>
        <v>#REF!</v>
      </c>
      <c r="I93" s="123" t="e">
        <f>I94+#REF!</f>
        <v>#REF!</v>
      </c>
      <c r="J93" s="124" t="e">
        <f>J94+#REF!</f>
        <v>#REF!</v>
      </c>
      <c r="K93" s="125" t="e">
        <f>K94+#REF!</f>
        <v>#REF!</v>
      </c>
      <c r="L93" s="126" t="e">
        <f>L94+#REF!</f>
        <v>#REF!</v>
      </c>
      <c r="M93" s="126" t="e">
        <f>M94+#REF!</f>
        <v>#REF!</v>
      </c>
    </row>
    <row r="94" spans="1:13" ht="25.5">
      <c r="A94" s="24"/>
      <c r="B94" s="24" t="s">
        <v>489</v>
      </c>
      <c r="C94" s="24"/>
      <c r="D94" s="330" t="s">
        <v>490</v>
      </c>
      <c r="E94" s="342">
        <f>E95</f>
        <v>3378.2</v>
      </c>
      <c r="F94" s="120" t="e">
        <f aca="true" t="shared" si="14" ref="F94:M94">F95</f>
        <v>#REF!</v>
      </c>
      <c r="G94" s="121" t="e">
        <f t="shared" si="14"/>
        <v>#REF!</v>
      </c>
      <c r="H94" s="122" t="e">
        <f t="shared" si="14"/>
        <v>#REF!</v>
      </c>
      <c r="I94" s="123" t="e">
        <f t="shared" si="14"/>
        <v>#REF!</v>
      </c>
      <c r="J94" s="124" t="e">
        <f t="shared" si="14"/>
        <v>#REF!</v>
      </c>
      <c r="K94" s="125" t="e">
        <f t="shared" si="14"/>
        <v>#REF!</v>
      </c>
      <c r="L94" s="126" t="e">
        <f t="shared" si="14"/>
        <v>#REF!</v>
      </c>
      <c r="M94" s="126" t="e">
        <f t="shared" si="14"/>
        <v>#REF!</v>
      </c>
    </row>
    <row r="95" spans="1:13" ht="12.75">
      <c r="A95" s="24"/>
      <c r="B95" s="331" t="s">
        <v>491</v>
      </c>
      <c r="D95" s="332" t="s">
        <v>17</v>
      </c>
      <c r="E95" s="342">
        <f>E96</f>
        <v>3378.2</v>
      </c>
      <c r="F95" s="120" t="e">
        <f aca="true" t="shared" si="15" ref="F95:M95">F97</f>
        <v>#REF!</v>
      </c>
      <c r="G95" s="121" t="e">
        <f t="shared" si="15"/>
        <v>#REF!</v>
      </c>
      <c r="H95" s="122" t="e">
        <f t="shared" si="15"/>
        <v>#REF!</v>
      </c>
      <c r="I95" s="123" t="e">
        <f t="shared" si="15"/>
        <v>#REF!</v>
      </c>
      <c r="J95" s="124" t="e">
        <f t="shared" si="15"/>
        <v>#REF!</v>
      </c>
      <c r="K95" s="125" t="e">
        <f t="shared" si="15"/>
        <v>#REF!</v>
      </c>
      <c r="L95" s="126" t="e">
        <f t="shared" si="15"/>
        <v>#REF!</v>
      </c>
      <c r="M95" s="126" t="e">
        <f t="shared" si="15"/>
        <v>#REF!</v>
      </c>
    </row>
    <row r="96" spans="1:13" ht="30" customHeight="1">
      <c r="A96" s="24"/>
      <c r="B96" s="24"/>
      <c r="C96" s="24" t="s">
        <v>188</v>
      </c>
      <c r="D96" s="1" t="s">
        <v>466</v>
      </c>
      <c r="E96" s="342">
        <v>3378.2</v>
      </c>
      <c r="F96" s="120"/>
      <c r="G96" s="121"/>
      <c r="H96" s="122"/>
      <c r="I96" s="123"/>
      <c r="J96" s="124"/>
      <c r="K96" s="125"/>
      <c r="L96" s="126"/>
      <c r="M96" s="126"/>
    </row>
    <row r="97" spans="1:13" ht="25.5">
      <c r="A97" s="24"/>
      <c r="B97" s="24"/>
      <c r="C97" s="24" t="s">
        <v>190</v>
      </c>
      <c r="D97" s="1" t="s">
        <v>467</v>
      </c>
      <c r="E97" s="342">
        <f>E96</f>
        <v>3378.2</v>
      </c>
      <c r="F97" s="120" t="e">
        <f>#REF!+#REF!+#REF!</f>
        <v>#REF!</v>
      </c>
      <c r="G97" s="121" t="e">
        <f>#REF!+#REF!+#REF!</f>
        <v>#REF!</v>
      </c>
      <c r="H97" s="122" t="e">
        <f>#REF!+#REF!+#REF!</f>
        <v>#REF!</v>
      </c>
      <c r="I97" s="123" t="e">
        <f>#REF!+#REF!+#REF!</f>
        <v>#REF!</v>
      </c>
      <c r="J97" s="124" t="e">
        <f>#REF!+#REF!+#REF!</f>
        <v>#REF!</v>
      </c>
      <c r="K97" s="125" t="e">
        <f>#REF!+#REF!+#REF!</f>
        <v>#REF!</v>
      </c>
      <c r="L97" s="126" t="e">
        <f>#REF!+#REF!+#REF!</f>
        <v>#REF!</v>
      </c>
      <c r="M97" s="126" t="e">
        <f>#REF!+#REF!+#REF!</f>
        <v>#REF!</v>
      </c>
    </row>
    <row r="98" spans="1:13" ht="12.75">
      <c r="A98" s="39" t="s">
        <v>167</v>
      </c>
      <c r="B98" s="39"/>
      <c r="C98" s="39"/>
      <c r="D98" s="259" t="s">
        <v>168</v>
      </c>
      <c r="E98" s="341">
        <f>E124+E99</f>
        <v>7933.4</v>
      </c>
      <c r="F98" s="112" t="e">
        <f>#REF!+#REF!+#REF!+F124</f>
        <v>#REF!</v>
      </c>
      <c r="G98" s="112" t="e">
        <f>#REF!+#REF!+#REF!+G124</f>
        <v>#REF!</v>
      </c>
      <c r="H98" s="112" t="e">
        <f>#REF!+#REF!+#REF!+H124</f>
        <v>#REF!</v>
      </c>
      <c r="I98" s="112" t="e">
        <f>#REF!+#REF!+#REF!+I124</f>
        <v>#REF!</v>
      </c>
      <c r="J98" s="112" t="e">
        <f>#REF!+#REF!+#REF!+J124</f>
        <v>#REF!</v>
      </c>
      <c r="K98" s="112" t="e">
        <f>#REF!+#REF!+#REF!+K124</f>
        <v>#REF!</v>
      </c>
      <c r="L98" s="112" t="e">
        <f>#REF!+#REF!+#REF!+L124</f>
        <v>#REF!</v>
      </c>
      <c r="M98" s="112" t="e">
        <f>#REF!+#REF!+#REF!+M124</f>
        <v>#REF!</v>
      </c>
    </row>
    <row r="99" spans="1:13" ht="12.75">
      <c r="A99" s="24" t="s">
        <v>371</v>
      </c>
      <c r="B99" s="24"/>
      <c r="C99" s="24"/>
      <c r="D99" s="1" t="s">
        <v>372</v>
      </c>
      <c r="E99" s="342">
        <f>E105+E112+E100</f>
        <v>6559.9</v>
      </c>
      <c r="F99" s="112"/>
      <c r="G99" s="112"/>
      <c r="H99" s="112"/>
      <c r="I99" s="112"/>
      <c r="J99" s="112"/>
      <c r="K99" s="112"/>
      <c r="L99" s="112"/>
      <c r="M99" s="112"/>
    </row>
    <row r="100" spans="1:13" ht="32.25" customHeight="1">
      <c r="A100" s="24"/>
      <c r="B100" s="24" t="s">
        <v>630</v>
      </c>
      <c r="C100" s="24"/>
      <c r="D100" s="1" t="s">
        <v>627</v>
      </c>
      <c r="E100" s="342">
        <f>E101</f>
        <v>568.8</v>
      </c>
      <c r="F100" s="112"/>
      <c r="G100" s="112"/>
      <c r="H100" s="112"/>
      <c r="I100" s="112"/>
      <c r="J100" s="112"/>
      <c r="K100" s="112"/>
      <c r="L100" s="112"/>
      <c r="M100" s="112"/>
    </row>
    <row r="101" spans="1:13" ht="49.5" customHeight="1">
      <c r="A101" s="24"/>
      <c r="B101" s="24" t="s">
        <v>631</v>
      </c>
      <c r="C101" s="24"/>
      <c r="D101" s="1" t="s">
        <v>628</v>
      </c>
      <c r="E101" s="342">
        <f>E102</f>
        <v>568.8</v>
      </c>
      <c r="F101" s="112"/>
      <c r="G101" s="112"/>
      <c r="H101" s="112"/>
      <c r="I101" s="112"/>
      <c r="J101" s="112"/>
      <c r="K101" s="112"/>
      <c r="L101" s="112"/>
      <c r="M101" s="112"/>
    </row>
    <row r="102" spans="1:13" ht="33" customHeight="1">
      <c r="A102" s="24"/>
      <c r="B102" s="24" t="s">
        <v>632</v>
      </c>
      <c r="C102" s="24"/>
      <c r="D102" s="1" t="s">
        <v>629</v>
      </c>
      <c r="E102" s="342">
        <f>E103</f>
        <v>568.8</v>
      </c>
      <c r="F102" s="112"/>
      <c r="G102" s="112"/>
      <c r="H102" s="112"/>
      <c r="I102" s="112"/>
      <c r="J102" s="112"/>
      <c r="K102" s="112"/>
      <c r="L102" s="112"/>
      <c r="M102" s="112"/>
    </row>
    <row r="103" spans="1:13" ht="33" customHeight="1">
      <c r="A103" s="24"/>
      <c r="B103" s="24"/>
      <c r="C103" s="24" t="s">
        <v>188</v>
      </c>
      <c r="D103" s="1" t="s">
        <v>466</v>
      </c>
      <c r="E103" s="342">
        <f>E104</f>
        <v>568.8</v>
      </c>
      <c r="F103" s="112"/>
      <c r="G103" s="112"/>
      <c r="H103" s="112"/>
      <c r="I103" s="112"/>
      <c r="J103" s="112"/>
      <c r="K103" s="112"/>
      <c r="L103" s="112"/>
      <c r="M103" s="112"/>
    </row>
    <row r="104" spans="1:13" ht="33" customHeight="1">
      <c r="A104" s="24"/>
      <c r="B104" s="24"/>
      <c r="C104" s="24" t="s">
        <v>190</v>
      </c>
      <c r="D104" s="1" t="s">
        <v>467</v>
      </c>
      <c r="E104" s="342">
        <v>568.8</v>
      </c>
      <c r="F104" s="112"/>
      <c r="G104" s="112"/>
      <c r="H104" s="112"/>
      <c r="I104" s="112"/>
      <c r="J104" s="112"/>
      <c r="K104" s="112"/>
      <c r="L104" s="112"/>
      <c r="M104" s="112"/>
    </row>
    <row r="105" spans="1:13" ht="25.5">
      <c r="A105" s="24"/>
      <c r="B105" s="24" t="s">
        <v>495</v>
      </c>
      <c r="C105" s="24"/>
      <c r="D105" s="1" t="s">
        <v>423</v>
      </c>
      <c r="E105" s="342">
        <f>E106</f>
        <v>1118.3</v>
      </c>
      <c r="F105" s="112"/>
      <c r="G105" s="112"/>
      <c r="H105" s="112"/>
      <c r="I105" s="112"/>
      <c r="J105" s="112"/>
      <c r="K105" s="112"/>
      <c r="L105" s="112"/>
      <c r="M105" s="112"/>
    </row>
    <row r="106" spans="1:13" ht="51">
      <c r="A106" s="24"/>
      <c r="B106" s="24" t="s">
        <v>496</v>
      </c>
      <c r="C106" s="24"/>
      <c r="D106" s="1" t="s">
        <v>424</v>
      </c>
      <c r="E106" s="342">
        <f>E107</f>
        <v>1118.3</v>
      </c>
      <c r="F106" s="112"/>
      <c r="G106" s="112"/>
      <c r="H106" s="112"/>
      <c r="I106" s="112"/>
      <c r="J106" s="112"/>
      <c r="K106" s="112"/>
      <c r="L106" s="112"/>
      <c r="M106" s="112"/>
    </row>
    <row r="107" spans="1:13" ht="38.25">
      <c r="A107" s="24"/>
      <c r="B107" s="24" t="s">
        <v>497</v>
      </c>
      <c r="C107" s="24"/>
      <c r="D107" s="1" t="s">
        <v>425</v>
      </c>
      <c r="E107" s="342">
        <f>E108</f>
        <v>1118.3</v>
      </c>
      <c r="F107" s="112"/>
      <c r="G107" s="112"/>
      <c r="H107" s="112"/>
      <c r="I107" s="112"/>
      <c r="J107" s="112"/>
      <c r="K107" s="112"/>
      <c r="L107" s="112"/>
      <c r="M107" s="112"/>
    </row>
    <row r="108" spans="1:13" ht="51">
      <c r="A108" s="24"/>
      <c r="B108" s="39"/>
      <c r="C108" s="24"/>
      <c r="D108" s="1" t="s">
        <v>602</v>
      </c>
      <c r="E108" s="342">
        <f>E109</f>
        <v>1118.3</v>
      </c>
      <c r="F108" s="112"/>
      <c r="G108" s="112"/>
      <c r="H108" s="112"/>
      <c r="I108" s="112"/>
      <c r="J108" s="112"/>
      <c r="K108" s="112"/>
      <c r="L108" s="112"/>
      <c r="M108" s="112"/>
    </row>
    <row r="109" spans="1:13" ht="12.75">
      <c r="A109" s="24"/>
      <c r="B109" s="39"/>
      <c r="C109" s="24"/>
      <c r="D109" s="345" t="s">
        <v>561</v>
      </c>
      <c r="E109" s="342">
        <f>E110</f>
        <v>1118.3</v>
      </c>
      <c r="F109" s="112"/>
      <c r="G109" s="112"/>
      <c r="H109" s="112"/>
      <c r="I109" s="112"/>
      <c r="J109" s="112"/>
      <c r="K109" s="112"/>
      <c r="L109" s="112"/>
      <c r="M109" s="112"/>
    </row>
    <row r="110" spans="1:13" ht="12.75">
      <c r="A110" s="24"/>
      <c r="B110" s="39"/>
      <c r="C110" s="24" t="s">
        <v>188</v>
      </c>
      <c r="D110" s="1" t="s">
        <v>466</v>
      </c>
      <c r="E110" s="342">
        <v>1118.3</v>
      </c>
      <c r="F110" s="112"/>
      <c r="G110" s="112"/>
      <c r="H110" s="112"/>
      <c r="I110" s="112"/>
      <c r="J110" s="112"/>
      <c r="K110" s="112"/>
      <c r="L110" s="112"/>
      <c r="M110" s="112"/>
    </row>
    <row r="111" spans="1:13" ht="25.5">
      <c r="A111" s="24"/>
      <c r="B111" s="39"/>
      <c r="C111" s="24" t="s">
        <v>190</v>
      </c>
      <c r="D111" s="1" t="s">
        <v>467</v>
      </c>
      <c r="E111" s="342">
        <f>E110</f>
        <v>1118.3</v>
      </c>
      <c r="F111" s="112"/>
      <c r="G111" s="112"/>
      <c r="H111" s="112"/>
      <c r="I111" s="112"/>
      <c r="J111" s="112"/>
      <c r="K111" s="112"/>
      <c r="L111" s="112"/>
      <c r="M111" s="112"/>
    </row>
    <row r="112" spans="1:13" ht="12.75">
      <c r="A112" s="24"/>
      <c r="B112" s="24" t="s">
        <v>492</v>
      </c>
      <c r="C112" s="39"/>
      <c r="D112" s="1" t="s">
        <v>373</v>
      </c>
      <c r="E112" s="342">
        <f>E113+E119+E116</f>
        <v>4872.8</v>
      </c>
      <c r="F112" s="112"/>
      <c r="G112" s="112"/>
      <c r="H112" s="112"/>
      <c r="I112" s="112"/>
      <c r="J112" s="112"/>
      <c r="K112" s="112"/>
      <c r="L112" s="112"/>
      <c r="M112" s="112"/>
    </row>
    <row r="113" spans="1:13" ht="12.75">
      <c r="A113" s="24"/>
      <c r="B113" s="24" t="s">
        <v>493</v>
      </c>
      <c r="C113" s="39"/>
      <c r="D113" s="1" t="s">
        <v>549</v>
      </c>
      <c r="E113" s="342">
        <f>E114</f>
        <v>3000</v>
      </c>
      <c r="F113" s="112"/>
      <c r="G113" s="112"/>
      <c r="H113" s="112"/>
      <c r="I113" s="112"/>
      <c r="J113" s="112"/>
      <c r="K113" s="112"/>
      <c r="L113" s="112"/>
      <c r="M113" s="112"/>
    </row>
    <row r="114" spans="1:13" ht="12.75">
      <c r="A114" s="24"/>
      <c r="B114" s="39"/>
      <c r="C114" s="24" t="s">
        <v>188</v>
      </c>
      <c r="D114" s="1" t="s">
        <v>466</v>
      </c>
      <c r="E114" s="342">
        <v>3000</v>
      </c>
      <c r="F114" s="112"/>
      <c r="G114" s="112"/>
      <c r="H114" s="112"/>
      <c r="I114" s="112"/>
      <c r="J114" s="112"/>
      <c r="K114" s="112"/>
      <c r="L114" s="112"/>
      <c r="M114" s="112"/>
    </row>
    <row r="115" spans="1:13" ht="25.5">
      <c r="A115" s="24"/>
      <c r="B115" s="39"/>
      <c r="C115" s="24" t="s">
        <v>190</v>
      </c>
      <c r="D115" s="1" t="s">
        <v>467</v>
      </c>
      <c r="E115" s="342">
        <f>E114</f>
        <v>3000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25.5">
      <c r="A116" s="24"/>
      <c r="B116" s="24" t="s">
        <v>563</v>
      </c>
      <c r="C116" s="24"/>
      <c r="D116" s="346" t="s">
        <v>562</v>
      </c>
      <c r="E116" s="342">
        <f>E117</f>
        <v>1500</v>
      </c>
      <c r="F116" s="112"/>
      <c r="G116" s="112"/>
      <c r="H116" s="112"/>
      <c r="I116" s="112"/>
      <c r="J116" s="112"/>
      <c r="K116" s="112"/>
      <c r="L116" s="112"/>
      <c r="M116" s="112"/>
    </row>
    <row r="117" spans="1:13" ht="12.75">
      <c r="A117" s="24"/>
      <c r="B117" s="39"/>
      <c r="C117" s="24" t="s">
        <v>188</v>
      </c>
      <c r="D117" s="1" t="s">
        <v>466</v>
      </c>
      <c r="E117" s="342">
        <v>1500</v>
      </c>
      <c r="F117" s="112"/>
      <c r="G117" s="112"/>
      <c r="H117" s="112"/>
      <c r="I117" s="112"/>
      <c r="J117" s="112"/>
      <c r="K117" s="112"/>
      <c r="L117" s="112"/>
      <c r="M117" s="112"/>
    </row>
    <row r="118" spans="1:13" ht="25.5">
      <c r="A118" s="24"/>
      <c r="B118" s="39"/>
      <c r="C118" s="24" t="s">
        <v>190</v>
      </c>
      <c r="D118" s="1" t="s">
        <v>467</v>
      </c>
      <c r="E118" s="342">
        <f>E117</f>
        <v>1500</v>
      </c>
      <c r="F118" s="112"/>
      <c r="G118" s="112"/>
      <c r="H118" s="112"/>
      <c r="I118" s="112"/>
      <c r="J118" s="112"/>
      <c r="K118" s="112"/>
      <c r="L118" s="112"/>
      <c r="M118" s="112"/>
    </row>
    <row r="119" spans="1:13" ht="15" customHeight="1">
      <c r="A119" s="24"/>
      <c r="B119" s="24" t="s">
        <v>494</v>
      </c>
      <c r="C119" s="24"/>
      <c r="D119" s="304" t="s">
        <v>605</v>
      </c>
      <c r="E119" s="342">
        <f>E120</f>
        <v>372.8</v>
      </c>
      <c r="F119" s="112"/>
      <c r="G119" s="112"/>
      <c r="H119" s="112"/>
      <c r="I119" s="112"/>
      <c r="J119" s="112"/>
      <c r="K119" s="112"/>
      <c r="L119" s="112"/>
      <c r="M119" s="112"/>
    </row>
    <row r="120" spans="1:13" ht="51">
      <c r="A120" s="24"/>
      <c r="B120" s="24"/>
      <c r="C120" s="24"/>
      <c r="D120" s="1" t="s">
        <v>602</v>
      </c>
      <c r="E120" s="342">
        <f>E121</f>
        <v>372.8</v>
      </c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24"/>
      <c r="B121" s="24"/>
      <c r="C121" s="24"/>
      <c r="D121" s="345" t="s">
        <v>561</v>
      </c>
      <c r="E121" s="342">
        <f>E122</f>
        <v>372.8</v>
      </c>
      <c r="F121" s="112"/>
      <c r="G121" s="112"/>
      <c r="H121" s="112"/>
      <c r="I121" s="112"/>
      <c r="J121" s="112"/>
      <c r="K121" s="112"/>
      <c r="L121" s="112"/>
      <c r="M121" s="112"/>
    </row>
    <row r="122" spans="1:13" ht="12.75">
      <c r="A122" s="24"/>
      <c r="B122" s="39"/>
      <c r="C122" s="24" t="s">
        <v>188</v>
      </c>
      <c r="D122" s="1" t="s">
        <v>466</v>
      </c>
      <c r="E122" s="342">
        <v>372.8</v>
      </c>
      <c r="F122" s="112"/>
      <c r="G122" s="112"/>
      <c r="H122" s="112"/>
      <c r="I122" s="112"/>
      <c r="J122" s="112"/>
      <c r="K122" s="112"/>
      <c r="L122" s="112"/>
      <c r="M122" s="112"/>
    </row>
    <row r="123" spans="1:13" ht="25.5">
      <c r="A123" s="24"/>
      <c r="B123" s="39"/>
      <c r="C123" s="24" t="s">
        <v>190</v>
      </c>
      <c r="D123" s="1" t="s">
        <v>467</v>
      </c>
      <c r="E123" s="342">
        <f>E122</f>
        <v>372.8</v>
      </c>
      <c r="F123" s="112"/>
      <c r="G123" s="112"/>
      <c r="H123" s="112"/>
      <c r="I123" s="112"/>
      <c r="J123" s="112"/>
      <c r="K123" s="112"/>
      <c r="L123" s="112"/>
      <c r="M123" s="112"/>
    </row>
    <row r="124" spans="1:13" ht="12.75">
      <c r="A124" s="24" t="s">
        <v>112</v>
      </c>
      <c r="B124" s="24"/>
      <c r="C124" s="24"/>
      <c r="D124" s="1" t="s">
        <v>113</v>
      </c>
      <c r="E124" s="342">
        <f>E125+E129</f>
        <v>1373.5</v>
      </c>
      <c r="F124" s="126" t="e">
        <f>F125+#REF!+F129+#REF!</f>
        <v>#REF!</v>
      </c>
      <c r="G124" s="126" t="e">
        <f>G125+#REF!+G129+#REF!</f>
        <v>#REF!</v>
      </c>
      <c r="H124" s="126" t="e">
        <f>H125+#REF!+H129+#REF!</f>
        <v>#REF!</v>
      </c>
      <c r="I124" s="126" t="e">
        <f>I125+#REF!+I129+#REF!</f>
        <v>#REF!</v>
      </c>
      <c r="J124" s="126" t="e">
        <f>J125+#REF!+J129+#REF!</f>
        <v>#REF!</v>
      </c>
      <c r="K124" s="126" t="e">
        <f>K125+#REF!+K129+#REF!</f>
        <v>#REF!</v>
      </c>
      <c r="L124" s="126" t="e">
        <f>L125+#REF!+L129+#REF!</f>
        <v>#REF!</v>
      </c>
      <c r="M124" s="126" t="e">
        <f>M125+#REF!+M129+#REF!</f>
        <v>#REF!</v>
      </c>
    </row>
    <row r="125" spans="1:13" ht="12.75">
      <c r="A125" s="39"/>
      <c r="B125" s="24" t="s">
        <v>498</v>
      </c>
      <c r="C125" s="24"/>
      <c r="D125" s="236" t="s">
        <v>18</v>
      </c>
      <c r="E125" s="342">
        <f>E126</f>
        <v>1000</v>
      </c>
      <c r="F125" s="126" t="e">
        <f aca="true" t="shared" si="16" ref="F125:M125">F126</f>
        <v>#REF!</v>
      </c>
      <c r="G125" s="126" t="e">
        <f t="shared" si="16"/>
        <v>#REF!</v>
      </c>
      <c r="H125" s="126" t="e">
        <f t="shared" si="16"/>
        <v>#REF!</v>
      </c>
      <c r="I125" s="126" t="e">
        <f t="shared" si="16"/>
        <v>#REF!</v>
      </c>
      <c r="J125" s="126" t="e">
        <f t="shared" si="16"/>
        <v>#REF!</v>
      </c>
      <c r="K125" s="126" t="e">
        <f t="shared" si="16"/>
        <v>#REF!</v>
      </c>
      <c r="L125" s="126" t="e">
        <f t="shared" si="16"/>
        <v>#REF!</v>
      </c>
      <c r="M125" s="126" t="e">
        <f t="shared" si="16"/>
        <v>#REF!</v>
      </c>
    </row>
    <row r="126" spans="1:13" ht="12.75">
      <c r="A126" s="39"/>
      <c r="B126" s="24" t="s">
        <v>499</v>
      </c>
      <c r="C126" s="24"/>
      <c r="D126" s="236" t="s">
        <v>19</v>
      </c>
      <c r="E126" s="342">
        <f>E127</f>
        <v>1000</v>
      </c>
      <c r="F126" s="126" t="e">
        <f>#REF!</f>
        <v>#REF!</v>
      </c>
      <c r="G126" s="126" t="e">
        <f>#REF!</f>
        <v>#REF!</v>
      </c>
      <c r="H126" s="126" t="e">
        <f>#REF!</f>
        <v>#REF!</v>
      </c>
      <c r="I126" s="126" t="e">
        <f>#REF!</f>
        <v>#REF!</v>
      </c>
      <c r="J126" s="126" t="e">
        <f>#REF!</f>
        <v>#REF!</v>
      </c>
      <c r="K126" s="126" t="e">
        <f>#REF!</f>
        <v>#REF!</v>
      </c>
      <c r="L126" s="126" t="e">
        <f>#REF!</f>
        <v>#REF!</v>
      </c>
      <c r="M126" s="126" t="e">
        <f>#REF!</f>
        <v>#REF!</v>
      </c>
    </row>
    <row r="127" spans="1:13" ht="12.75">
      <c r="A127" s="39"/>
      <c r="B127" s="24"/>
      <c r="C127" s="24" t="s">
        <v>188</v>
      </c>
      <c r="D127" s="1" t="s">
        <v>466</v>
      </c>
      <c r="E127" s="342">
        <v>1000</v>
      </c>
      <c r="F127" s="126">
        <f aca="true" t="shared" si="17" ref="F127:M127">F128</f>
        <v>3400</v>
      </c>
      <c r="G127" s="126">
        <f t="shared" si="17"/>
        <v>0</v>
      </c>
      <c r="H127" s="126">
        <f t="shared" si="17"/>
        <v>0</v>
      </c>
      <c r="I127" s="126">
        <f t="shared" si="17"/>
        <v>0</v>
      </c>
      <c r="J127" s="126">
        <f t="shared" si="17"/>
        <v>0</v>
      </c>
      <c r="K127" s="126">
        <f t="shared" si="17"/>
        <v>0</v>
      </c>
      <c r="L127" s="126">
        <f t="shared" si="17"/>
        <v>0</v>
      </c>
      <c r="M127" s="126">
        <f t="shared" si="17"/>
        <v>0</v>
      </c>
    </row>
    <row r="128" spans="1:13" ht="25.5">
      <c r="A128" s="39"/>
      <c r="B128" s="24"/>
      <c r="C128" s="24" t="s">
        <v>190</v>
      </c>
      <c r="D128" s="1" t="s">
        <v>467</v>
      </c>
      <c r="E128" s="342">
        <f>E127</f>
        <v>1000</v>
      </c>
      <c r="F128" s="114">
        <v>3400</v>
      </c>
      <c r="G128" s="115"/>
      <c r="H128" s="116"/>
      <c r="I128" s="117"/>
      <c r="J128" s="118"/>
      <c r="K128" s="119"/>
      <c r="L128" s="79"/>
      <c r="M128" s="79"/>
    </row>
    <row r="129" spans="1:13" ht="25.5">
      <c r="A129" s="24"/>
      <c r="B129" s="24" t="s">
        <v>469</v>
      </c>
      <c r="C129" s="24"/>
      <c r="D129" s="1" t="s">
        <v>248</v>
      </c>
      <c r="E129" s="342">
        <f>E130+E133</f>
        <v>373.5</v>
      </c>
      <c r="F129" s="120" t="e">
        <f>#REF!+#REF!+F133</f>
        <v>#REF!</v>
      </c>
      <c r="G129" s="121" t="e">
        <f>#REF!+#REF!+G133</f>
        <v>#REF!</v>
      </c>
      <c r="H129" s="122" t="e">
        <f>#REF!+#REF!+H133</f>
        <v>#REF!</v>
      </c>
      <c r="I129" s="123" t="e">
        <f>#REF!+#REF!+I133</f>
        <v>#REF!</v>
      </c>
      <c r="J129" s="124" t="e">
        <f>#REF!+#REF!+J133</f>
        <v>#REF!</v>
      </c>
      <c r="K129" s="125" t="e">
        <f>#REF!+#REF!+K133</f>
        <v>#REF!</v>
      </c>
      <c r="L129" s="126" t="e">
        <f>#REF!+#REF!+L133</f>
        <v>#REF!</v>
      </c>
      <c r="M129" s="126" t="e">
        <f>#REF!+#REF!+M133</f>
        <v>#REF!</v>
      </c>
    </row>
    <row r="130" spans="1:13" ht="12.75">
      <c r="A130" s="24"/>
      <c r="B130" s="24" t="s">
        <v>500</v>
      </c>
      <c r="C130" s="24"/>
      <c r="D130" s="1" t="s">
        <v>124</v>
      </c>
      <c r="E130" s="342">
        <f>E131</f>
        <v>280</v>
      </c>
      <c r="F130" s="127">
        <f aca="true" t="shared" si="18" ref="F130:M131">F131</f>
        <v>0</v>
      </c>
      <c r="G130" s="128">
        <f t="shared" si="18"/>
        <v>0</v>
      </c>
      <c r="H130" s="129">
        <f t="shared" si="18"/>
        <v>0</v>
      </c>
      <c r="I130" s="130">
        <f t="shared" si="18"/>
        <v>0</v>
      </c>
      <c r="J130" s="131">
        <f t="shared" si="18"/>
        <v>1000</v>
      </c>
      <c r="K130" s="132">
        <f t="shared" si="18"/>
        <v>0</v>
      </c>
      <c r="L130" s="55">
        <f t="shared" si="18"/>
        <v>0</v>
      </c>
      <c r="M130" s="55">
        <f t="shared" si="18"/>
        <v>0</v>
      </c>
    </row>
    <row r="131" spans="1:13" ht="12.75">
      <c r="A131" s="24"/>
      <c r="B131" s="24"/>
      <c r="C131" s="24" t="s">
        <v>288</v>
      </c>
      <c r="D131" s="236" t="s">
        <v>260</v>
      </c>
      <c r="E131" s="342">
        <v>280</v>
      </c>
      <c r="F131" s="120">
        <f t="shared" si="18"/>
        <v>0</v>
      </c>
      <c r="G131" s="121">
        <f t="shared" si="18"/>
        <v>0</v>
      </c>
      <c r="H131" s="122">
        <f t="shared" si="18"/>
        <v>0</v>
      </c>
      <c r="I131" s="123">
        <f t="shared" si="18"/>
        <v>0</v>
      </c>
      <c r="J131" s="124">
        <f t="shared" si="18"/>
        <v>1000</v>
      </c>
      <c r="K131" s="125">
        <f t="shared" si="18"/>
        <v>0</v>
      </c>
      <c r="L131" s="126">
        <f t="shared" si="18"/>
        <v>0</v>
      </c>
      <c r="M131" s="126">
        <f t="shared" si="18"/>
        <v>0</v>
      </c>
    </row>
    <row r="132" spans="1:13" ht="12.75">
      <c r="A132" s="24"/>
      <c r="B132" s="24"/>
      <c r="C132" s="24" t="s">
        <v>203</v>
      </c>
      <c r="D132" s="236" t="s">
        <v>225</v>
      </c>
      <c r="E132" s="342">
        <f>E131</f>
        <v>280</v>
      </c>
      <c r="F132" s="127"/>
      <c r="G132" s="128"/>
      <c r="H132" s="129"/>
      <c r="I132" s="130"/>
      <c r="J132" s="131">
        <v>1000</v>
      </c>
      <c r="K132" s="132"/>
      <c r="L132" s="55"/>
      <c r="M132" s="55"/>
    </row>
    <row r="133" spans="1:13" ht="12.75">
      <c r="A133" s="24"/>
      <c r="B133" s="24" t="s">
        <v>501</v>
      </c>
      <c r="C133" s="24"/>
      <c r="D133" s="1" t="s">
        <v>159</v>
      </c>
      <c r="E133" s="342">
        <f>E134</f>
        <v>93.5</v>
      </c>
      <c r="F133" s="120">
        <f aca="true" t="shared" si="19" ref="F133:M134">F134</f>
        <v>0</v>
      </c>
      <c r="G133" s="121">
        <f t="shared" si="19"/>
        <v>0</v>
      </c>
      <c r="H133" s="122">
        <f t="shared" si="19"/>
        <v>0</v>
      </c>
      <c r="I133" s="123">
        <f t="shared" si="19"/>
        <v>0</v>
      </c>
      <c r="J133" s="124">
        <f t="shared" si="19"/>
        <v>202</v>
      </c>
      <c r="K133" s="125">
        <f t="shared" si="19"/>
        <v>0</v>
      </c>
      <c r="L133" s="126">
        <f t="shared" si="19"/>
        <v>0</v>
      </c>
      <c r="M133" s="126">
        <f t="shared" si="19"/>
        <v>0</v>
      </c>
    </row>
    <row r="134" spans="1:13" ht="12.75">
      <c r="A134" s="24"/>
      <c r="B134" s="24"/>
      <c r="C134" s="24" t="s">
        <v>288</v>
      </c>
      <c r="D134" s="236" t="s">
        <v>260</v>
      </c>
      <c r="E134" s="342">
        <v>93.5</v>
      </c>
      <c r="F134" s="120">
        <f t="shared" si="19"/>
        <v>0</v>
      </c>
      <c r="G134" s="121">
        <f t="shared" si="19"/>
        <v>0</v>
      </c>
      <c r="H134" s="122">
        <f t="shared" si="19"/>
        <v>0</v>
      </c>
      <c r="I134" s="123">
        <f t="shared" si="19"/>
        <v>0</v>
      </c>
      <c r="J134" s="124">
        <f t="shared" si="19"/>
        <v>202</v>
      </c>
      <c r="K134" s="125">
        <f t="shared" si="19"/>
        <v>0</v>
      </c>
      <c r="L134" s="126">
        <f t="shared" si="19"/>
        <v>0</v>
      </c>
      <c r="M134" s="126">
        <f t="shared" si="19"/>
        <v>0</v>
      </c>
    </row>
    <row r="135" spans="1:13" ht="12.75">
      <c r="A135" s="24"/>
      <c r="B135" s="24"/>
      <c r="C135" s="24" t="s">
        <v>203</v>
      </c>
      <c r="D135" s="236" t="s">
        <v>225</v>
      </c>
      <c r="E135" s="342">
        <f>E134</f>
        <v>93.5</v>
      </c>
      <c r="F135" s="127"/>
      <c r="G135" s="128"/>
      <c r="H135" s="129"/>
      <c r="I135" s="130"/>
      <c r="J135" s="131">
        <v>202</v>
      </c>
      <c r="K135" s="132"/>
      <c r="L135" s="55"/>
      <c r="M135" s="55"/>
    </row>
    <row r="136" spans="1:13" ht="15.75" customHeight="1">
      <c r="A136" s="39" t="s">
        <v>114</v>
      </c>
      <c r="B136" s="39"/>
      <c r="C136" s="39"/>
      <c r="D136" s="259" t="s">
        <v>115</v>
      </c>
      <c r="E136" s="341">
        <f>E147+E162+E137+E185</f>
        <v>20702.3</v>
      </c>
      <c r="F136" s="106" t="e">
        <f>#REF!+F162+#REF!</f>
        <v>#REF!</v>
      </c>
      <c r="G136" s="107" t="e">
        <f>#REF!+G162+#REF!</f>
        <v>#REF!</v>
      </c>
      <c r="H136" s="108" t="e">
        <f>#REF!+H162+#REF!</f>
        <v>#REF!</v>
      </c>
      <c r="I136" s="109" t="e">
        <f>#REF!+I162+#REF!</f>
        <v>#REF!</v>
      </c>
      <c r="J136" s="110" t="e">
        <f>#REF!+J162+#REF!</f>
        <v>#REF!</v>
      </c>
      <c r="K136" s="111" t="e">
        <f>#REF!+K162+#REF!</f>
        <v>#REF!</v>
      </c>
      <c r="L136" s="112" t="e">
        <f>#REF!+L162+#REF!</f>
        <v>#REF!</v>
      </c>
      <c r="M136" s="112" t="e">
        <f>#REF!+M162+#REF!</f>
        <v>#REF!</v>
      </c>
    </row>
    <row r="137" spans="1:13" ht="12.75">
      <c r="A137" s="24" t="s">
        <v>36</v>
      </c>
      <c r="B137" s="24"/>
      <c r="C137" s="24"/>
      <c r="D137" s="1" t="s">
        <v>37</v>
      </c>
      <c r="E137" s="342">
        <f>E138+E143</f>
        <v>4220.4</v>
      </c>
      <c r="F137" s="120"/>
      <c r="G137" s="121"/>
      <c r="H137" s="122"/>
      <c r="I137" s="123"/>
      <c r="J137" s="124"/>
      <c r="K137" s="125"/>
      <c r="L137" s="126"/>
      <c r="M137" s="126"/>
    </row>
    <row r="138" spans="1:13" ht="25.5">
      <c r="A138" s="24"/>
      <c r="B138" s="24" t="s">
        <v>569</v>
      </c>
      <c r="C138" s="24"/>
      <c r="D138" s="345" t="s">
        <v>570</v>
      </c>
      <c r="E138" s="342">
        <f>E139</f>
        <v>170.4</v>
      </c>
      <c r="F138" s="120"/>
      <c r="G138" s="121"/>
      <c r="H138" s="122"/>
      <c r="I138" s="123"/>
      <c r="J138" s="124"/>
      <c r="K138" s="125"/>
      <c r="L138" s="126"/>
      <c r="M138" s="126"/>
    </row>
    <row r="139" spans="1:13" ht="63.75">
      <c r="A139" s="24"/>
      <c r="B139" s="24" t="s">
        <v>567</v>
      </c>
      <c r="C139" s="24"/>
      <c r="D139" s="345" t="s">
        <v>568</v>
      </c>
      <c r="E139" s="342">
        <f>E140</f>
        <v>170.4</v>
      </c>
      <c r="F139" s="120"/>
      <c r="G139" s="121"/>
      <c r="H139" s="122"/>
      <c r="I139" s="123"/>
      <c r="J139" s="124"/>
      <c r="K139" s="125"/>
      <c r="L139" s="126"/>
      <c r="M139" s="126"/>
    </row>
    <row r="140" spans="1:13" ht="25.5">
      <c r="A140" s="24"/>
      <c r="B140" s="24" t="s">
        <v>566</v>
      </c>
      <c r="C140" s="24"/>
      <c r="D140" s="345" t="s">
        <v>613</v>
      </c>
      <c r="E140" s="342">
        <f>E141</f>
        <v>170.4</v>
      </c>
      <c r="F140" s="120"/>
      <c r="G140" s="121"/>
      <c r="H140" s="122"/>
      <c r="I140" s="123"/>
      <c r="J140" s="124"/>
      <c r="K140" s="125"/>
      <c r="L140" s="126"/>
      <c r="M140" s="126"/>
    </row>
    <row r="141" spans="1:13" ht="25.5">
      <c r="A141" s="24"/>
      <c r="B141" s="24"/>
      <c r="C141" s="24" t="s">
        <v>197</v>
      </c>
      <c r="D141" s="1" t="s">
        <v>571</v>
      </c>
      <c r="E141" s="342">
        <v>170.4</v>
      </c>
      <c r="F141" s="120"/>
      <c r="G141" s="121"/>
      <c r="H141" s="122"/>
      <c r="I141" s="123"/>
      <c r="J141" s="124"/>
      <c r="K141" s="125"/>
      <c r="L141" s="126"/>
      <c r="M141" s="126"/>
    </row>
    <row r="142" spans="1:13" ht="25.5">
      <c r="A142" s="24"/>
      <c r="B142" s="24"/>
      <c r="C142" s="331" t="s">
        <v>198</v>
      </c>
      <c r="D142" s="345" t="s">
        <v>614</v>
      </c>
      <c r="E142" s="344">
        <f>E141</f>
        <v>170.4</v>
      </c>
      <c r="F142" s="120"/>
      <c r="G142" s="121"/>
      <c r="H142" s="122"/>
      <c r="I142" s="123"/>
      <c r="J142" s="124"/>
      <c r="K142" s="125"/>
      <c r="L142" s="126"/>
      <c r="M142" s="126"/>
    </row>
    <row r="143" spans="1:13" ht="12.75">
      <c r="A143" s="39"/>
      <c r="B143" s="24" t="s">
        <v>586</v>
      </c>
      <c r="C143" s="24"/>
      <c r="D143" s="1" t="s">
        <v>35</v>
      </c>
      <c r="E143" s="342">
        <f>E144</f>
        <v>4050</v>
      </c>
      <c r="F143" s="106"/>
      <c r="G143" s="107"/>
      <c r="H143" s="108"/>
      <c r="I143" s="109"/>
      <c r="J143" s="110"/>
      <c r="K143" s="111"/>
      <c r="L143" s="112"/>
      <c r="M143" s="112"/>
    </row>
    <row r="144" spans="1:13" ht="12.75">
      <c r="A144" s="39"/>
      <c r="B144" s="24" t="s">
        <v>565</v>
      </c>
      <c r="C144" s="24"/>
      <c r="D144" s="1" t="s">
        <v>564</v>
      </c>
      <c r="E144" s="342">
        <f>E145</f>
        <v>4050</v>
      </c>
      <c r="F144" s="106"/>
      <c r="G144" s="107"/>
      <c r="H144" s="108"/>
      <c r="I144" s="109"/>
      <c r="J144" s="110"/>
      <c r="K144" s="111"/>
      <c r="L144" s="112"/>
      <c r="M144" s="112"/>
    </row>
    <row r="145" spans="1:13" ht="12.75">
      <c r="A145" s="39"/>
      <c r="B145" s="24"/>
      <c r="C145" s="24" t="s">
        <v>188</v>
      </c>
      <c r="D145" s="1" t="s">
        <v>189</v>
      </c>
      <c r="E145" s="342">
        <f>E146</f>
        <v>4050</v>
      </c>
      <c r="F145" s="106"/>
      <c r="G145" s="107"/>
      <c r="H145" s="108"/>
      <c r="I145" s="109"/>
      <c r="J145" s="110"/>
      <c r="K145" s="111"/>
      <c r="L145" s="112"/>
      <c r="M145" s="112"/>
    </row>
    <row r="146" spans="1:13" ht="12.75">
      <c r="A146" s="39"/>
      <c r="B146" s="24"/>
      <c r="C146" s="24" t="s">
        <v>190</v>
      </c>
      <c r="D146" s="1" t="s">
        <v>191</v>
      </c>
      <c r="E146" s="342">
        <v>4050</v>
      </c>
      <c r="F146" s="106"/>
      <c r="G146" s="107"/>
      <c r="H146" s="108"/>
      <c r="I146" s="109"/>
      <c r="J146" s="110"/>
      <c r="K146" s="111"/>
      <c r="L146" s="112"/>
      <c r="M146" s="112"/>
    </row>
    <row r="147" spans="1:13" ht="12.75">
      <c r="A147" s="24" t="s">
        <v>30</v>
      </c>
      <c r="B147" s="24"/>
      <c r="C147" s="24"/>
      <c r="D147" s="1" t="s">
        <v>31</v>
      </c>
      <c r="E147" s="342">
        <f>E148+E155</f>
        <v>11989.7</v>
      </c>
      <c r="F147" s="106"/>
      <c r="G147" s="107"/>
      <c r="H147" s="108"/>
      <c r="I147" s="109"/>
      <c r="J147" s="110"/>
      <c r="K147" s="111"/>
      <c r="L147" s="112"/>
      <c r="M147" s="112"/>
    </row>
    <row r="148" spans="1:13" ht="12.75">
      <c r="A148" s="24"/>
      <c r="B148" s="24" t="s">
        <v>542</v>
      </c>
      <c r="C148" s="24"/>
      <c r="D148" s="1" t="s">
        <v>41</v>
      </c>
      <c r="E148" s="342">
        <f>E149+E152</f>
        <v>1420.7</v>
      </c>
      <c r="F148" s="106"/>
      <c r="G148" s="107"/>
      <c r="H148" s="108"/>
      <c r="I148" s="109"/>
      <c r="J148" s="110"/>
      <c r="K148" s="111"/>
      <c r="L148" s="112"/>
      <c r="M148" s="112"/>
    </row>
    <row r="149" spans="1:13" ht="38.25">
      <c r="A149" s="24"/>
      <c r="B149" s="24" t="s">
        <v>502</v>
      </c>
      <c r="C149" s="24"/>
      <c r="D149" s="1" t="s">
        <v>626</v>
      </c>
      <c r="E149" s="342">
        <f>E150</f>
        <v>1400</v>
      </c>
      <c r="F149" s="106"/>
      <c r="G149" s="107"/>
      <c r="H149" s="108"/>
      <c r="I149" s="109"/>
      <c r="J149" s="110"/>
      <c r="K149" s="111"/>
      <c r="L149" s="112"/>
      <c r="M149" s="112"/>
    </row>
    <row r="150" spans="1:13" ht="12.75">
      <c r="A150" s="24"/>
      <c r="B150" s="24"/>
      <c r="C150" s="24" t="s">
        <v>188</v>
      </c>
      <c r="D150" s="1" t="s">
        <v>466</v>
      </c>
      <c r="E150" s="342">
        <f>E151</f>
        <v>1400</v>
      </c>
      <c r="F150" s="106"/>
      <c r="G150" s="107"/>
      <c r="H150" s="108"/>
      <c r="I150" s="109"/>
      <c r="J150" s="110"/>
      <c r="K150" s="111"/>
      <c r="L150" s="112"/>
      <c r="M150" s="112"/>
    </row>
    <row r="151" spans="1:13" ht="25.5">
      <c r="A151" s="24"/>
      <c r="B151" s="24"/>
      <c r="C151" s="24" t="s">
        <v>190</v>
      </c>
      <c r="D151" s="1" t="s">
        <v>467</v>
      </c>
      <c r="E151" s="342">
        <v>1400</v>
      </c>
      <c r="F151" s="106"/>
      <c r="G151" s="107"/>
      <c r="H151" s="108"/>
      <c r="I151" s="109"/>
      <c r="J151" s="110"/>
      <c r="K151" s="111"/>
      <c r="L151" s="112"/>
      <c r="M151" s="112"/>
    </row>
    <row r="152" spans="1:13" ht="12.75">
      <c r="A152" s="24"/>
      <c r="B152" s="24" t="s">
        <v>503</v>
      </c>
      <c r="C152" s="24"/>
      <c r="D152" s="1" t="s">
        <v>42</v>
      </c>
      <c r="E152" s="342">
        <f>E153</f>
        <v>20.7</v>
      </c>
      <c r="F152" s="106"/>
      <c r="G152" s="107"/>
      <c r="H152" s="108"/>
      <c r="I152" s="109"/>
      <c r="J152" s="110"/>
      <c r="K152" s="111"/>
      <c r="L152" s="112"/>
      <c r="M152" s="112"/>
    </row>
    <row r="153" spans="1:13" ht="12.75">
      <c r="A153" s="24"/>
      <c r="B153" s="24"/>
      <c r="C153" s="24" t="s">
        <v>188</v>
      </c>
      <c r="D153" s="1" t="s">
        <v>466</v>
      </c>
      <c r="E153" s="342">
        <v>20.7</v>
      </c>
      <c r="F153" s="106"/>
      <c r="G153" s="107"/>
      <c r="H153" s="108"/>
      <c r="I153" s="109"/>
      <c r="J153" s="110"/>
      <c r="K153" s="111"/>
      <c r="L153" s="112"/>
      <c r="M153" s="112"/>
    </row>
    <row r="154" spans="1:13" ht="25.5">
      <c r="A154" s="24"/>
      <c r="B154" s="24"/>
      <c r="C154" s="24" t="s">
        <v>190</v>
      </c>
      <c r="D154" s="1" t="s">
        <v>467</v>
      </c>
      <c r="E154" s="342">
        <f>E153</f>
        <v>20.7</v>
      </c>
      <c r="F154" s="106"/>
      <c r="G154" s="107"/>
      <c r="H154" s="108"/>
      <c r="I154" s="109"/>
      <c r="J154" s="110"/>
      <c r="K154" s="111"/>
      <c r="L154" s="112"/>
      <c r="M154" s="112"/>
    </row>
    <row r="155" spans="1:13" ht="38.25">
      <c r="A155" s="24"/>
      <c r="B155" s="24" t="s">
        <v>504</v>
      </c>
      <c r="C155" s="24"/>
      <c r="D155" s="1" t="s">
        <v>32</v>
      </c>
      <c r="E155" s="342">
        <f>E156+E159</f>
        <v>10569</v>
      </c>
      <c r="F155" s="106"/>
      <c r="G155" s="107"/>
      <c r="H155" s="108"/>
      <c r="I155" s="109"/>
      <c r="J155" s="110"/>
      <c r="K155" s="111"/>
      <c r="L155" s="112"/>
      <c r="M155" s="112"/>
    </row>
    <row r="156" spans="1:13" ht="12.75" customHeight="1">
      <c r="A156" s="24"/>
      <c r="B156" s="24" t="s">
        <v>505</v>
      </c>
      <c r="C156" s="24"/>
      <c r="D156" s="1" t="s">
        <v>412</v>
      </c>
      <c r="E156" s="342">
        <f>E157</f>
        <v>10569</v>
      </c>
      <c r="F156" s="106"/>
      <c r="G156" s="107"/>
      <c r="H156" s="108"/>
      <c r="I156" s="109"/>
      <c r="J156" s="110"/>
      <c r="K156" s="111"/>
      <c r="L156" s="112"/>
      <c r="M156" s="112"/>
    </row>
    <row r="157" spans="1:13" ht="12.75">
      <c r="A157" s="24"/>
      <c r="B157" s="24"/>
      <c r="C157" s="24" t="s">
        <v>288</v>
      </c>
      <c r="D157" s="236" t="s">
        <v>260</v>
      </c>
      <c r="E157" s="342">
        <f>E158</f>
        <v>10569</v>
      </c>
      <c r="F157" s="106"/>
      <c r="G157" s="107"/>
      <c r="H157" s="108"/>
      <c r="I157" s="109"/>
      <c r="J157" s="110"/>
      <c r="K157" s="111"/>
      <c r="L157" s="112"/>
      <c r="M157" s="112"/>
    </row>
    <row r="158" spans="1:13" ht="12.75">
      <c r="A158" s="24"/>
      <c r="B158" s="24"/>
      <c r="C158" s="24" t="s">
        <v>203</v>
      </c>
      <c r="D158" s="236" t="s">
        <v>225</v>
      </c>
      <c r="E158" s="342">
        <v>10569</v>
      </c>
      <c r="F158" s="106"/>
      <c r="G158" s="107"/>
      <c r="H158" s="108"/>
      <c r="I158" s="109"/>
      <c r="J158" s="110"/>
      <c r="K158" s="111"/>
      <c r="L158" s="112"/>
      <c r="M158" s="112"/>
    </row>
    <row r="159" spans="1:13" ht="31.5" customHeight="1" hidden="1">
      <c r="A159" s="24"/>
      <c r="B159" s="24" t="s">
        <v>624</v>
      </c>
      <c r="C159" s="24"/>
      <c r="D159" s="363" t="s">
        <v>625</v>
      </c>
      <c r="E159" s="342">
        <f>E160</f>
        <v>0</v>
      </c>
      <c r="F159" s="106"/>
      <c r="G159" s="107"/>
      <c r="H159" s="108"/>
      <c r="I159" s="109"/>
      <c r="J159" s="110"/>
      <c r="K159" s="111"/>
      <c r="L159" s="112"/>
      <c r="M159" s="112"/>
    </row>
    <row r="160" spans="1:13" ht="12.75" hidden="1">
      <c r="A160" s="24"/>
      <c r="B160" s="24"/>
      <c r="C160" s="24" t="s">
        <v>288</v>
      </c>
      <c r="D160" s="236" t="s">
        <v>260</v>
      </c>
      <c r="E160" s="342">
        <f>E161</f>
        <v>0</v>
      </c>
      <c r="F160" s="106"/>
      <c r="G160" s="107"/>
      <c r="H160" s="108"/>
      <c r="I160" s="109"/>
      <c r="J160" s="110"/>
      <c r="K160" s="111"/>
      <c r="L160" s="112"/>
      <c r="M160" s="112"/>
    </row>
    <row r="161" spans="1:13" ht="12.75" hidden="1">
      <c r="A161" s="24"/>
      <c r="B161" s="24"/>
      <c r="C161" s="24" t="s">
        <v>203</v>
      </c>
      <c r="D161" s="236" t="s">
        <v>225</v>
      </c>
      <c r="E161" s="342">
        <v>0</v>
      </c>
      <c r="F161" s="106"/>
      <c r="G161" s="107"/>
      <c r="H161" s="108"/>
      <c r="I161" s="109"/>
      <c r="J161" s="110"/>
      <c r="K161" s="111"/>
      <c r="L161" s="112"/>
      <c r="M161" s="112"/>
    </row>
    <row r="162" spans="1:13" ht="12.75">
      <c r="A162" s="24" t="s">
        <v>128</v>
      </c>
      <c r="B162" s="24"/>
      <c r="C162" s="24"/>
      <c r="D162" s="1" t="s">
        <v>129</v>
      </c>
      <c r="E162" s="342">
        <f>E163</f>
        <v>4485.9</v>
      </c>
      <c r="F162" s="120" t="e">
        <f>#REF!+F163</f>
        <v>#REF!</v>
      </c>
      <c r="G162" s="121" t="e">
        <f>#REF!+G163</f>
        <v>#REF!</v>
      </c>
      <c r="H162" s="122" t="e">
        <f>#REF!+H163</f>
        <v>#REF!</v>
      </c>
      <c r="I162" s="123" t="e">
        <f>#REF!+I163</f>
        <v>#REF!</v>
      </c>
      <c r="J162" s="124" t="e">
        <f>#REF!+J163</f>
        <v>#REF!</v>
      </c>
      <c r="K162" s="125" t="e">
        <f>#REF!+K163</f>
        <v>#REF!</v>
      </c>
      <c r="L162" s="126" t="e">
        <f>#REF!+L163</f>
        <v>#REF!</v>
      </c>
      <c r="M162" s="126" t="e">
        <f>#REF!+M163</f>
        <v>#REF!</v>
      </c>
    </row>
    <row r="163" spans="1:13" ht="12.75">
      <c r="A163" s="24"/>
      <c r="B163" s="24" t="s">
        <v>530</v>
      </c>
      <c r="C163" s="24"/>
      <c r="D163" s="236" t="s">
        <v>129</v>
      </c>
      <c r="E163" s="342">
        <f>E164+E167+E170+E173+E176+E179+E182</f>
        <v>4485.9</v>
      </c>
      <c r="F163" s="120" t="e">
        <f aca="true" t="shared" si="20" ref="F163:M163">F170</f>
        <v>#REF!</v>
      </c>
      <c r="G163" s="121" t="e">
        <f t="shared" si="20"/>
        <v>#REF!</v>
      </c>
      <c r="H163" s="122" t="e">
        <f t="shared" si="20"/>
        <v>#REF!</v>
      </c>
      <c r="I163" s="123" t="e">
        <f t="shared" si="20"/>
        <v>#REF!</v>
      </c>
      <c r="J163" s="124" t="e">
        <f t="shared" si="20"/>
        <v>#REF!</v>
      </c>
      <c r="K163" s="125" t="e">
        <f t="shared" si="20"/>
        <v>#REF!</v>
      </c>
      <c r="L163" s="55" t="e">
        <f t="shared" si="20"/>
        <v>#REF!</v>
      </c>
      <c r="M163" s="55" t="e">
        <f t="shared" si="20"/>
        <v>#REF!</v>
      </c>
    </row>
    <row r="164" spans="1:13" ht="12.75">
      <c r="A164" s="24"/>
      <c r="B164" s="24" t="s">
        <v>506</v>
      </c>
      <c r="C164" s="24"/>
      <c r="D164" s="1" t="s">
        <v>507</v>
      </c>
      <c r="E164" s="342">
        <f>E165</f>
        <v>466</v>
      </c>
      <c r="F164" s="120"/>
      <c r="G164" s="121"/>
      <c r="H164" s="122"/>
      <c r="I164" s="123"/>
      <c r="J164" s="124"/>
      <c r="K164" s="125"/>
      <c r="L164" s="55"/>
      <c r="M164" s="55"/>
    </row>
    <row r="165" spans="1:13" ht="12.75">
      <c r="A165" s="24"/>
      <c r="B165" s="24"/>
      <c r="C165" s="24" t="s">
        <v>188</v>
      </c>
      <c r="D165" s="1" t="s">
        <v>466</v>
      </c>
      <c r="E165" s="342">
        <v>466</v>
      </c>
      <c r="F165" s="120"/>
      <c r="G165" s="121"/>
      <c r="H165" s="122"/>
      <c r="I165" s="123"/>
      <c r="J165" s="124"/>
      <c r="K165" s="125"/>
      <c r="L165" s="55"/>
      <c r="M165" s="55"/>
    </row>
    <row r="166" spans="1:13" ht="25.5">
      <c r="A166" s="24"/>
      <c r="B166" s="24"/>
      <c r="C166" s="24" t="s">
        <v>190</v>
      </c>
      <c r="D166" s="1" t="s">
        <v>467</v>
      </c>
      <c r="E166" s="342">
        <f>E165</f>
        <v>466</v>
      </c>
      <c r="F166" s="120"/>
      <c r="G166" s="121"/>
      <c r="H166" s="122"/>
      <c r="I166" s="123"/>
      <c r="J166" s="124"/>
      <c r="K166" s="125"/>
      <c r="L166" s="55"/>
      <c r="M166" s="55"/>
    </row>
    <row r="167" spans="1:13" ht="12.75">
      <c r="A167" s="24"/>
      <c r="B167" s="24" t="s">
        <v>509</v>
      </c>
      <c r="C167" s="24"/>
      <c r="D167" s="1" t="s">
        <v>130</v>
      </c>
      <c r="E167" s="342">
        <f>E168</f>
        <v>513</v>
      </c>
      <c r="F167" s="120"/>
      <c r="G167" s="121"/>
      <c r="H167" s="122"/>
      <c r="I167" s="123"/>
      <c r="J167" s="124"/>
      <c r="K167" s="125"/>
      <c r="L167" s="55"/>
      <c r="M167" s="55"/>
    </row>
    <row r="168" spans="1:13" ht="12.75">
      <c r="A168" s="24"/>
      <c r="B168" s="24"/>
      <c r="C168" s="24" t="s">
        <v>188</v>
      </c>
      <c r="D168" s="1" t="s">
        <v>466</v>
      </c>
      <c r="E168" s="342">
        <v>513</v>
      </c>
      <c r="F168" s="120"/>
      <c r="G168" s="121"/>
      <c r="H168" s="122"/>
      <c r="I168" s="123"/>
      <c r="J168" s="124"/>
      <c r="K168" s="125"/>
      <c r="L168" s="55"/>
      <c r="M168" s="55"/>
    </row>
    <row r="169" spans="1:13" ht="25.5">
      <c r="A169" s="24"/>
      <c r="B169" s="24"/>
      <c r="C169" s="24" t="s">
        <v>190</v>
      </c>
      <c r="D169" s="1" t="s">
        <v>467</v>
      </c>
      <c r="E169" s="342">
        <f>E168</f>
        <v>513</v>
      </c>
      <c r="F169" s="120"/>
      <c r="G169" s="121"/>
      <c r="H169" s="122"/>
      <c r="I169" s="123"/>
      <c r="J169" s="124"/>
      <c r="K169" s="125"/>
      <c r="L169" s="55"/>
      <c r="M169" s="55"/>
    </row>
    <row r="170" spans="1:13" ht="12.75">
      <c r="A170" s="24"/>
      <c r="B170" s="24" t="s">
        <v>508</v>
      </c>
      <c r="C170" s="24"/>
      <c r="D170" s="258" t="s">
        <v>20</v>
      </c>
      <c r="E170" s="342">
        <f>E171</f>
        <v>2028.5</v>
      </c>
      <c r="F170" s="120" t="e">
        <f>#REF!</f>
        <v>#REF!</v>
      </c>
      <c r="G170" s="121" t="e">
        <f>#REF!</f>
        <v>#REF!</v>
      </c>
      <c r="H170" s="122" t="e">
        <f>#REF!</f>
        <v>#REF!</v>
      </c>
      <c r="I170" s="123" t="e">
        <f>#REF!</f>
        <v>#REF!</v>
      </c>
      <c r="J170" s="124" t="e">
        <f>#REF!</f>
        <v>#REF!</v>
      </c>
      <c r="K170" s="125" t="e">
        <f>#REF!</f>
        <v>#REF!</v>
      </c>
      <c r="L170" s="55" t="e">
        <f>#REF!</f>
        <v>#REF!</v>
      </c>
      <c r="M170" s="55" t="e">
        <f>#REF!</f>
        <v>#REF!</v>
      </c>
    </row>
    <row r="171" spans="1:13" ht="12.75">
      <c r="A171" s="24"/>
      <c r="B171" s="24"/>
      <c r="C171" s="24" t="s">
        <v>188</v>
      </c>
      <c r="D171" s="1" t="s">
        <v>466</v>
      </c>
      <c r="E171" s="342">
        <v>2028.5</v>
      </c>
      <c r="F171" s="120">
        <f aca="true" t="shared" si="21" ref="F171:K171">F172</f>
        <v>324</v>
      </c>
      <c r="G171" s="121">
        <f t="shared" si="21"/>
        <v>0</v>
      </c>
      <c r="H171" s="122">
        <f t="shared" si="21"/>
        <v>0</v>
      </c>
      <c r="I171" s="123">
        <f t="shared" si="21"/>
        <v>0</v>
      </c>
      <c r="J171" s="124">
        <f t="shared" si="21"/>
        <v>0</v>
      </c>
      <c r="K171" s="125">
        <f t="shared" si="21"/>
        <v>0</v>
      </c>
      <c r="L171" s="55">
        <f>L172</f>
        <v>0</v>
      </c>
      <c r="M171" s="55">
        <f>M172</f>
        <v>0</v>
      </c>
    </row>
    <row r="172" spans="1:13" ht="25.5">
      <c r="A172" s="24"/>
      <c r="B172" s="24"/>
      <c r="C172" s="24" t="s">
        <v>190</v>
      </c>
      <c r="D172" s="1" t="s">
        <v>467</v>
      </c>
      <c r="E172" s="342">
        <f>E171</f>
        <v>2028.5</v>
      </c>
      <c r="F172" s="127">
        <v>324</v>
      </c>
      <c r="G172" s="128"/>
      <c r="H172" s="129"/>
      <c r="I172" s="130"/>
      <c r="J172" s="131"/>
      <c r="K172" s="132"/>
      <c r="L172" s="55"/>
      <c r="M172" s="55"/>
    </row>
    <row r="173" spans="1:13" ht="25.5">
      <c r="A173" s="24"/>
      <c r="B173" s="24" t="s">
        <v>510</v>
      </c>
      <c r="C173" s="24"/>
      <c r="D173" s="1" t="s">
        <v>413</v>
      </c>
      <c r="E173" s="342">
        <f>E174</f>
        <v>213</v>
      </c>
      <c r="F173" s="114">
        <f aca="true" t="shared" si="22" ref="F173:K174">F174</f>
        <v>137.2</v>
      </c>
      <c r="G173" s="115">
        <f t="shared" si="22"/>
        <v>0</v>
      </c>
      <c r="H173" s="116">
        <f t="shared" si="22"/>
        <v>0</v>
      </c>
      <c r="I173" s="117">
        <f t="shared" si="22"/>
        <v>0</v>
      </c>
      <c r="J173" s="118">
        <f t="shared" si="22"/>
        <v>0</v>
      </c>
      <c r="K173" s="119">
        <f t="shared" si="22"/>
        <v>0</v>
      </c>
      <c r="L173" s="79"/>
      <c r="M173" s="79"/>
    </row>
    <row r="174" spans="1:13" ht="12.75">
      <c r="A174" s="24"/>
      <c r="B174" s="24"/>
      <c r="C174" s="24" t="s">
        <v>188</v>
      </c>
      <c r="D174" s="1" t="s">
        <v>466</v>
      </c>
      <c r="E174" s="342">
        <v>213</v>
      </c>
      <c r="F174" s="120">
        <f t="shared" si="22"/>
        <v>137.2</v>
      </c>
      <c r="G174" s="121">
        <f t="shared" si="22"/>
        <v>0</v>
      </c>
      <c r="H174" s="122">
        <f t="shared" si="22"/>
        <v>0</v>
      </c>
      <c r="I174" s="123">
        <f t="shared" si="22"/>
        <v>0</v>
      </c>
      <c r="J174" s="124">
        <f t="shared" si="22"/>
        <v>0</v>
      </c>
      <c r="K174" s="125">
        <f t="shared" si="22"/>
        <v>0</v>
      </c>
      <c r="L174" s="79" t="e">
        <f>L175+#REF!+#REF!</f>
        <v>#REF!</v>
      </c>
      <c r="M174" s="79" t="e">
        <f>M175+#REF!+#REF!</f>
        <v>#REF!</v>
      </c>
    </row>
    <row r="175" spans="1:13" ht="25.5">
      <c r="A175" s="24"/>
      <c r="B175" s="24"/>
      <c r="C175" s="24" t="s">
        <v>190</v>
      </c>
      <c r="D175" s="1" t="s">
        <v>467</v>
      </c>
      <c r="E175" s="342">
        <f>E174</f>
        <v>213</v>
      </c>
      <c r="F175" s="114">
        <v>137.2</v>
      </c>
      <c r="G175" s="115"/>
      <c r="H175" s="116"/>
      <c r="I175" s="117"/>
      <c r="J175" s="118"/>
      <c r="K175" s="119"/>
      <c r="L175" s="79" t="e">
        <f>#REF!</f>
        <v>#REF!</v>
      </c>
      <c r="M175" s="79" t="e">
        <f>#REF!</f>
        <v>#REF!</v>
      </c>
    </row>
    <row r="176" spans="1:13" ht="25.5">
      <c r="A176" s="24"/>
      <c r="B176" s="24" t="s">
        <v>511</v>
      </c>
      <c r="C176" s="24"/>
      <c r="D176" s="1" t="s">
        <v>512</v>
      </c>
      <c r="E176" s="342">
        <f>E177</f>
        <v>200</v>
      </c>
      <c r="F176" s="114"/>
      <c r="G176" s="115"/>
      <c r="H176" s="116"/>
      <c r="I176" s="117"/>
      <c r="J176" s="118"/>
      <c r="K176" s="119"/>
      <c r="L176" s="79"/>
      <c r="M176" s="79"/>
    </row>
    <row r="177" spans="1:13" ht="12.75">
      <c r="A177" s="24"/>
      <c r="B177" s="24"/>
      <c r="C177" s="24" t="s">
        <v>188</v>
      </c>
      <c r="D177" s="1" t="s">
        <v>466</v>
      </c>
      <c r="E177" s="342">
        <v>200</v>
      </c>
      <c r="F177" s="114"/>
      <c r="G177" s="115"/>
      <c r="H177" s="116"/>
      <c r="I177" s="117"/>
      <c r="J177" s="118"/>
      <c r="K177" s="119"/>
      <c r="L177" s="79"/>
      <c r="M177" s="79"/>
    </row>
    <row r="178" spans="1:13" ht="25.5">
      <c r="A178" s="24"/>
      <c r="B178" s="24"/>
      <c r="C178" s="24" t="s">
        <v>190</v>
      </c>
      <c r="D178" s="1" t="s">
        <v>467</v>
      </c>
      <c r="E178" s="342">
        <f>E177</f>
        <v>200</v>
      </c>
      <c r="F178" s="114"/>
      <c r="G178" s="115"/>
      <c r="H178" s="116"/>
      <c r="I178" s="117"/>
      <c r="J178" s="118"/>
      <c r="K178" s="119"/>
      <c r="L178" s="79"/>
      <c r="M178" s="79"/>
    </row>
    <row r="179" spans="1:13" ht="12.75">
      <c r="A179" s="24"/>
      <c r="B179" s="24" t="s">
        <v>513</v>
      </c>
      <c r="C179" s="24"/>
      <c r="D179" s="258" t="s">
        <v>21</v>
      </c>
      <c r="E179" s="342">
        <f>E180</f>
        <v>730</v>
      </c>
      <c r="F179" s="127">
        <f aca="true" t="shared" si="23" ref="F179:K180">F180</f>
        <v>189</v>
      </c>
      <c r="G179" s="128">
        <f t="shared" si="23"/>
        <v>0</v>
      </c>
      <c r="H179" s="129">
        <f t="shared" si="23"/>
        <v>0</v>
      </c>
      <c r="I179" s="130">
        <f t="shared" si="23"/>
        <v>0</v>
      </c>
      <c r="J179" s="131">
        <f t="shared" si="23"/>
        <v>0</v>
      </c>
      <c r="K179" s="132">
        <f t="shared" si="23"/>
        <v>0</v>
      </c>
      <c r="L179" s="55" t="e">
        <f>L180+#REF!</f>
        <v>#REF!</v>
      </c>
      <c r="M179" s="55" t="e">
        <f>M180+#REF!</f>
        <v>#REF!</v>
      </c>
    </row>
    <row r="180" spans="1:13" ht="12.75">
      <c r="A180" s="24"/>
      <c r="B180" s="24"/>
      <c r="C180" s="24" t="s">
        <v>188</v>
      </c>
      <c r="D180" s="1" t="s">
        <v>466</v>
      </c>
      <c r="E180" s="342">
        <v>730</v>
      </c>
      <c r="F180" s="120">
        <f t="shared" si="23"/>
        <v>189</v>
      </c>
      <c r="G180" s="121">
        <f t="shared" si="23"/>
        <v>0</v>
      </c>
      <c r="H180" s="122">
        <f t="shared" si="23"/>
        <v>0</v>
      </c>
      <c r="I180" s="123">
        <f t="shared" si="23"/>
        <v>0</v>
      </c>
      <c r="J180" s="124">
        <f t="shared" si="23"/>
        <v>0</v>
      </c>
      <c r="K180" s="125">
        <f t="shared" si="23"/>
        <v>0</v>
      </c>
      <c r="L180" s="55">
        <f>L181</f>
        <v>0</v>
      </c>
      <c r="M180" s="55">
        <f>M181</f>
        <v>0</v>
      </c>
    </row>
    <row r="181" spans="1:13" ht="25.5">
      <c r="A181" s="24"/>
      <c r="B181" s="24"/>
      <c r="C181" s="24" t="s">
        <v>190</v>
      </c>
      <c r="D181" s="1" t="s">
        <v>467</v>
      </c>
      <c r="E181" s="342">
        <f>E180</f>
        <v>730</v>
      </c>
      <c r="F181" s="114">
        <v>189</v>
      </c>
      <c r="G181" s="115"/>
      <c r="H181" s="116"/>
      <c r="I181" s="117"/>
      <c r="J181" s="118"/>
      <c r="K181" s="119"/>
      <c r="L181" s="79"/>
      <c r="M181" s="79"/>
    </row>
    <row r="182" spans="1:13" ht="12.75">
      <c r="A182" s="24"/>
      <c r="B182" s="24" t="s">
        <v>514</v>
      </c>
      <c r="C182" s="24"/>
      <c r="D182" s="258" t="s">
        <v>22</v>
      </c>
      <c r="E182" s="342">
        <f>E183</f>
        <v>335.4</v>
      </c>
      <c r="F182" s="114"/>
      <c r="G182" s="115"/>
      <c r="H182" s="116"/>
      <c r="I182" s="117"/>
      <c r="J182" s="118"/>
      <c r="K182" s="119"/>
      <c r="L182" s="79"/>
      <c r="M182" s="79"/>
    </row>
    <row r="183" spans="1:13" ht="12.75">
      <c r="A183" s="24"/>
      <c r="B183" s="24"/>
      <c r="C183" s="24" t="s">
        <v>188</v>
      </c>
      <c r="D183" s="1" t="s">
        <v>466</v>
      </c>
      <c r="E183" s="342">
        <f>E184</f>
        <v>335.4</v>
      </c>
      <c r="F183" s="114"/>
      <c r="G183" s="115"/>
      <c r="H183" s="116"/>
      <c r="I183" s="117"/>
      <c r="J183" s="118"/>
      <c r="K183" s="119"/>
      <c r="L183" s="79"/>
      <c r="M183" s="79"/>
    </row>
    <row r="184" spans="1:13" ht="25.5">
      <c r="A184" s="24"/>
      <c r="B184" s="24"/>
      <c r="C184" s="24" t="s">
        <v>190</v>
      </c>
      <c r="D184" s="1" t="s">
        <v>467</v>
      </c>
      <c r="E184" s="342">
        <v>335.4</v>
      </c>
      <c r="F184" s="114"/>
      <c r="G184" s="115"/>
      <c r="H184" s="116"/>
      <c r="I184" s="117"/>
      <c r="J184" s="118"/>
      <c r="K184" s="119"/>
      <c r="L184" s="79"/>
      <c r="M184" s="79"/>
    </row>
    <row r="185" spans="1:13" ht="12.75">
      <c r="A185" s="331" t="s">
        <v>600</v>
      </c>
      <c r="B185" s="331"/>
      <c r="C185" s="331"/>
      <c r="D185" s="345" t="s">
        <v>615</v>
      </c>
      <c r="E185" s="344">
        <f>E186</f>
        <v>6.3</v>
      </c>
      <c r="F185" s="114"/>
      <c r="G185" s="115"/>
      <c r="H185" s="116"/>
      <c r="I185" s="117"/>
      <c r="J185" s="118"/>
      <c r="K185" s="119"/>
      <c r="L185" s="79"/>
      <c r="M185" s="79"/>
    </row>
    <row r="186" spans="1:13" ht="25.5">
      <c r="A186" s="331"/>
      <c r="B186" s="331" t="s">
        <v>469</v>
      </c>
      <c r="C186" s="331"/>
      <c r="D186" s="345" t="s">
        <v>248</v>
      </c>
      <c r="E186" s="344">
        <f>E187</f>
        <v>6.3</v>
      </c>
      <c r="F186" s="114"/>
      <c r="G186" s="115"/>
      <c r="H186" s="116"/>
      <c r="I186" s="117"/>
      <c r="J186" s="118"/>
      <c r="K186" s="119"/>
      <c r="L186" s="79"/>
      <c r="M186" s="79"/>
    </row>
    <row r="187" spans="1:13" ht="25.5">
      <c r="A187" s="24"/>
      <c r="B187" s="24" t="s">
        <v>616</v>
      </c>
      <c r="C187" s="24"/>
      <c r="D187" s="1" t="s">
        <v>601</v>
      </c>
      <c r="E187" s="342">
        <f>E188</f>
        <v>6.3</v>
      </c>
      <c r="F187" s="114"/>
      <c r="G187" s="115"/>
      <c r="H187" s="116"/>
      <c r="I187" s="117"/>
      <c r="J187" s="118"/>
      <c r="K187" s="119"/>
      <c r="L187" s="79"/>
      <c r="M187" s="79"/>
    </row>
    <row r="188" spans="1:13" ht="12.75">
      <c r="A188" s="24"/>
      <c r="B188" s="24"/>
      <c r="C188" s="24" t="s">
        <v>288</v>
      </c>
      <c r="D188" s="236" t="s">
        <v>260</v>
      </c>
      <c r="E188" s="342">
        <f>E189</f>
        <v>6.3</v>
      </c>
      <c r="F188" s="114"/>
      <c r="G188" s="115"/>
      <c r="H188" s="116"/>
      <c r="I188" s="117"/>
      <c r="J188" s="118"/>
      <c r="K188" s="119"/>
      <c r="L188" s="79"/>
      <c r="M188" s="79"/>
    </row>
    <row r="189" spans="1:13" ht="12.75">
      <c r="A189" s="24"/>
      <c r="B189" s="24"/>
      <c r="C189" s="24" t="s">
        <v>203</v>
      </c>
      <c r="D189" s="236" t="s">
        <v>225</v>
      </c>
      <c r="E189" s="342">
        <v>6.3</v>
      </c>
      <c r="F189" s="114"/>
      <c r="G189" s="115"/>
      <c r="H189" s="116"/>
      <c r="I189" s="117"/>
      <c r="J189" s="118"/>
      <c r="K189" s="119"/>
      <c r="L189" s="79"/>
      <c r="M189" s="79"/>
    </row>
    <row r="190" spans="1:13" ht="12.75">
      <c r="A190" s="39" t="s">
        <v>165</v>
      </c>
      <c r="B190" s="39"/>
      <c r="C190" s="39"/>
      <c r="D190" s="259" t="s">
        <v>166</v>
      </c>
      <c r="E190" s="341">
        <f>E191</f>
        <v>204</v>
      </c>
      <c r="F190" s="141" t="e">
        <f>#REF!+#REF!+F191+#REF!</f>
        <v>#REF!</v>
      </c>
      <c r="G190" s="142" t="e">
        <f>#REF!+#REF!+G191+#REF!</f>
        <v>#REF!</v>
      </c>
      <c r="H190" s="143" t="e">
        <f>#REF!+#REF!+H191+#REF!</f>
        <v>#REF!</v>
      </c>
      <c r="I190" s="144" t="e">
        <f>#REF!+#REF!+I191+#REF!</f>
        <v>#REF!</v>
      </c>
      <c r="J190" s="145" t="e">
        <f>#REF!+#REF!+J191+#REF!</f>
        <v>#REF!</v>
      </c>
      <c r="K190" s="146" t="e">
        <f>#REF!+#REF!+K191+#REF!</f>
        <v>#REF!</v>
      </c>
      <c r="L190" s="78" t="e">
        <f>#REF!+#REF!+L191+#REF!</f>
        <v>#REF!</v>
      </c>
      <c r="M190" s="78" t="e">
        <f>#REF!+#REF!+M191+#REF!</f>
        <v>#REF!</v>
      </c>
    </row>
    <row r="191" spans="1:13" ht="12.75">
      <c r="A191" s="24" t="s">
        <v>271</v>
      </c>
      <c r="B191" s="24"/>
      <c r="C191" s="24"/>
      <c r="D191" s="1" t="s">
        <v>272</v>
      </c>
      <c r="E191" s="342">
        <f>E192</f>
        <v>204</v>
      </c>
      <c r="F191" s="127" t="e">
        <f>F192+#REF!+#REF!</f>
        <v>#REF!</v>
      </c>
      <c r="G191" s="128" t="e">
        <f>G192+#REF!+#REF!</f>
        <v>#REF!</v>
      </c>
      <c r="H191" s="129" t="e">
        <f>H192+#REF!+#REF!</f>
        <v>#REF!</v>
      </c>
      <c r="I191" s="130" t="e">
        <f>I192+#REF!+#REF!</f>
        <v>#REF!</v>
      </c>
      <c r="J191" s="131" t="e">
        <f>J192+#REF!+#REF!</f>
        <v>#REF!</v>
      </c>
      <c r="K191" s="132" t="e">
        <f>K192+#REF!+#REF!</f>
        <v>#REF!</v>
      </c>
      <c r="L191" s="55" t="e">
        <f>L192+#REF!+#REF!</f>
        <v>#REF!</v>
      </c>
      <c r="M191" s="55" t="e">
        <f>M192+#REF!+#REF!</f>
        <v>#REF!</v>
      </c>
    </row>
    <row r="192" spans="1:13" ht="12.75">
      <c r="A192" s="24"/>
      <c r="B192" s="24" t="s">
        <v>515</v>
      </c>
      <c r="C192" s="24"/>
      <c r="D192" s="1" t="s">
        <v>25</v>
      </c>
      <c r="E192" s="342">
        <f>E193</f>
        <v>204</v>
      </c>
      <c r="F192" s="127" t="e">
        <f aca="true" t="shared" si="24" ref="F192:M194">F193</f>
        <v>#REF!</v>
      </c>
      <c r="G192" s="128" t="e">
        <f t="shared" si="24"/>
        <v>#REF!</v>
      </c>
      <c r="H192" s="129" t="e">
        <f t="shared" si="24"/>
        <v>#REF!</v>
      </c>
      <c r="I192" s="130" t="e">
        <f t="shared" si="24"/>
        <v>#REF!</v>
      </c>
      <c r="J192" s="131" t="e">
        <f t="shared" si="24"/>
        <v>#REF!</v>
      </c>
      <c r="K192" s="132" t="e">
        <f t="shared" si="24"/>
        <v>#REF!</v>
      </c>
      <c r="L192" s="55" t="e">
        <f t="shared" si="24"/>
        <v>#REF!</v>
      </c>
      <c r="M192" s="55" t="e">
        <f t="shared" si="24"/>
        <v>#REF!</v>
      </c>
    </row>
    <row r="193" spans="1:13" ht="18.75" customHeight="1">
      <c r="A193" s="24"/>
      <c r="B193" s="24" t="s">
        <v>516</v>
      </c>
      <c r="C193" s="24"/>
      <c r="D193" s="1" t="s">
        <v>25</v>
      </c>
      <c r="E193" s="342">
        <f>E194</f>
        <v>204</v>
      </c>
      <c r="F193" s="114" t="e">
        <f>#REF!+#REF!</f>
        <v>#REF!</v>
      </c>
      <c r="G193" s="115" t="e">
        <f>#REF!+#REF!</f>
        <v>#REF!</v>
      </c>
      <c r="H193" s="116" t="e">
        <f>#REF!+#REF!</f>
        <v>#REF!</v>
      </c>
      <c r="I193" s="117" t="e">
        <f>#REF!+#REF!</f>
        <v>#REF!</v>
      </c>
      <c r="J193" s="118" t="e">
        <f>#REF!+#REF!</f>
        <v>#REF!</v>
      </c>
      <c r="K193" s="139" t="e">
        <f>#REF!+#REF!</f>
        <v>#REF!</v>
      </c>
      <c r="L193" s="79" t="e">
        <f>#REF!+#REF!</f>
        <v>#REF!</v>
      </c>
      <c r="M193" s="79" t="e">
        <f>#REF!+#REF!</f>
        <v>#REF!</v>
      </c>
    </row>
    <row r="194" spans="1:13" ht="34.5" customHeight="1">
      <c r="A194" s="24"/>
      <c r="B194" s="24"/>
      <c r="C194" s="24" t="s">
        <v>197</v>
      </c>
      <c r="D194" s="260" t="s">
        <v>208</v>
      </c>
      <c r="E194" s="342">
        <f>E195</f>
        <v>204</v>
      </c>
      <c r="F194" s="120">
        <f t="shared" si="24"/>
        <v>500</v>
      </c>
      <c r="G194" s="121">
        <f t="shared" si="24"/>
        <v>0</v>
      </c>
      <c r="H194" s="122">
        <f t="shared" si="24"/>
        <v>0</v>
      </c>
      <c r="I194" s="123">
        <f t="shared" si="24"/>
        <v>0</v>
      </c>
      <c r="J194" s="124">
        <f t="shared" si="24"/>
        <v>0</v>
      </c>
      <c r="K194" s="125">
        <f t="shared" si="24"/>
        <v>0</v>
      </c>
      <c r="L194" s="126">
        <f t="shared" si="24"/>
        <v>0</v>
      </c>
      <c r="M194" s="126">
        <f t="shared" si="24"/>
        <v>0</v>
      </c>
    </row>
    <row r="195" spans="1:13" ht="32.25" customHeight="1">
      <c r="A195" s="24"/>
      <c r="B195" s="24"/>
      <c r="C195" s="24" t="s">
        <v>198</v>
      </c>
      <c r="D195" s="1" t="s">
        <v>209</v>
      </c>
      <c r="E195" s="342">
        <v>204</v>
      </c>
      <c r="F195" s="114">
        <v>500</v>
      </c>
      <c r="G195" s="115"/>
      <c r="H195" s="116"/>
      <c r="I195" s="117"/>
      <c r="J195" s="118"/>
      <c r="K195" s="119"/>
      <c r="L195" s="79"/>
      <c r="M195" s="79"/>
    </row>
    <row r="196" spans="1:13" ht="12.75">
      <c r="A196" s="39" t="s">
        <v>235</v>
      </c>
      <c r="B196" s="39"/>
      <c r="C196" s="39"/>
      <c r="D196" s="259" t="s">
        <v>242</v>
      </c>
      <c r="E196" s="365">
        <f>E197</f>
        <v>10260</v>
      </c>
      <c r="F196" s="154" t="e">
        <f>F197+#REF!</f>
        <v>#REF!</v>
      </c>
      <c r="G196" s="155" t="e">
        <f>G197+#REF!</f>
        <v>#REF!</v>
      </c>
      <c r="H196" s="156" t="e">
        <f>H197+#REF!</f>
        <v>#REF!</v>
      </c>
      <c r="I196" s="157" t="e">
        <f>I197+#REF!</f>
        <v>#REF!</v>
      </c>
      <c r="J196" s="158" t="e">
        <f>J197+#REF!</f>
        <v>#REF!</v>
      </c>
      <c r="K196" s="159" t="e">
        <f>K197+#REF!</f>
        <v>#REF!</v>
      </c>
      <c r="L196" s="53" t="e">
        <f>L197+#REF!</f>
        <v>#REF!</v>
      </c>
      <c r="M196" s="53" t="e">
        <f>M197+#REF!</f>
        <v>#REF!</v>
      </c>
    </row>
    <row r="197" spans="1:13" ht="12.75">
      <c r="A197" s="24" t="s">
        <v>236</v>
      </c>
      <c r="B197" s="24"/>
      <c r="C197" s="24"/>
      <c r="D197" s="1" t="s">
        <v>237</v>
      </c>
      <c r="E197" s="344">
        <f>E198+E205</f>
        <v>10260</v>
      </c>
      <c r="F197" s="120" t="e">
        <f>F198+F205+#REF!+#REF!</f>
        <v>#REF!</v>
      </c>
      <c r="G197" s="121" t="e">
        <f>G198+G205+#REF!+#REF!</f>
        <v>#REF!</v>
      </c>
      <c r="H197" s="122" t="e">
        <f>H198+H205+#REF!+#REF!</f>
        <v>#REF!</v>
      </c>
      <c r="I197" s="123" t="e">
        <f>I198+I205+#REF!+#REF!</f>
        <v>#REF!</v>
      </c>
      <c r="J197" s="124" t="e">
        <f>J198+J205+#REF!+#REF!</f>
        <v>#REF!</v>
      </c>
      <c r="K197" s="125" t="e">
        <f>K198+K205+#REF!+#REF!</f>
        <v>#REF!</v>
      </c>
      <c r="L197" s="126" t="e">
        <f>L198+L205+#REF!+#REF!</f>
        <v>#REF!</v>
      </c>
      <c r="M197" s="126" t="e">
        <f>M198+M205+#REF!+#REF!</f>
        <v>#REF!</v>
      </c>
    </row>
    <row r="198" spans="1:13" ht="12.75">
      <c r="A198" s="24"/>
      <c r="B198" s="24" t="s">
        <v>517</v>
      </c>
      <c r="C198" s="24"/>
      <c r="D198" s="1" t="s">
        <v>206</v>
      </c>
      <c r="E198" s="344">
        <f>E199+E202</f>
        <v>9265</v>
      </c>
      <c r="F198" s="120" t="e">
        <f aca="true" t="shared" si="25" ref="F198:M198">F199</f>
        <v>#REF!</v>
      </c>
      <c r="G198" s="121" t="e">
        <f t="shared" si="25"/>
        <v>#REF!</v>
      </c>
      <c r="H198" s="122" t="e">
        <f t="shared" si="25"/>
        <v>#REF!</v>
      </c>
      <c r="I198" s="123" t="e">
        <f t="shared" si="25"/>
        <v>#REF!</v>
      </c>
      <c r="J198" s="124" t="e">
        <f t="shared" si="25"/>
        <v>#REF!</v>
      </c>
      <c r="K198" s="125" t="e">
        <f t="shared" si="25"/>
        <v>#REF!</v>
      </c>
      <c r="L198" s="126" t="e">
        <f t="shared" si="25"/>
        <v>#REF!</v>
      </c>
      <c r="M198" s="126" t="e">
        <f t="shared" si="25"/>
        <v>#REF!</v>
      </c>
    </row>
    <row r="199" spans="1:13" ht="17.25" customHeight="1">
      <c r="A199" s="24"/>
      <c r="B199" s="24" t="s">
        <v>518</v>
      </c>
      <c r="C199" s="24"/>
      <c r="D199" s="258" t="s">
        <v>519</v>
      </c>
      <c r="E199" s="344">
        <f>E200</f>
        <v>7315</v>
      </c>
      <c r="F199" s="120" t="e">
        <f>#REF!</f>
        <v>#REF!</v>
      </c>
      <c r="G199" s="121" t="e">
        <f>#REF!</f>
        <v>#REF!</v>
      </c>
      <c r="H199" s="122" t="e">
        <f>#REF!</f>
        <v>#REF!</v>
      </c>
      <c r="I199" s="123" t="e">
        <f>#REF!</f>
        <v>#REF!</v>
      </c>
      <c r="J199" s="124" t="e">
        <f>#REF!</f>
        <v>#REF!</v>
      </c>
      <c r="K199" s="125" t="e">
        <f>#REF!</f>
        <v>#REF!</v>
      </c>
      <c r="L199" s="126" t="e">
        <f>#REF!</f>
        <v>#REF!</v>
      </c>
      <c r="M199" s="126" t="e">
        <f>#REF!</f>
        <v>#REF!</v>
      </c>
    </row>
    <row r="200" spans="1:13" ht="34.5" customHeight="1">
      <c r="A200" s="24"/>
      <c r="B200" s="24"/>
      <c r="C200" s="24" t="s">
        <v>197</v>
      </c>
      <c r="D200" s="260" t="s">
        <v>208</v>
      </c>
      <c r="E200" s="344">
        <f>E201</f>
        <v>7315</v>
      </c>
      <c r="F200" s="120"/>
      <c r="G200" s="121"/>
      <c r="H200" s="122"/>
      <c r="I200" s="123"/>
      <c r="J200" s="124"/>
      <c r="K200" s="184"/>
      <c r="L200" s="126"/>
      <c r="M200" s="126"/>
    </row>
    <row r="201" spans="1:13" ht="12.75">
      <c r="A201" s="24"/>
      <c r="B201" s="24"/>
      <c r="C201" s="24" t="s">
        <v>204</v>
      </c>
      <c r="D201" s="1" t="s">
        <v>205</v>
      </c>
      <c r="E201" s="344">
        <v>7315</v>
      </c>
      <c r="F201" s="127"/>
      <c r="G201" s="128"/>
      <c r="H201" s="129"/>
      <c r="I201" s="130">
        <v>255.8</v>
      </c>
      <c r="J201" s="131"/>
      <c r="K201" s="132"/>
      <c r="L201" s="55"/>
      <c r="M201" s="55"/>
    </row>
    <row r="202" spans="1:13" ht="25.5">
      <c r="A202" s="24"/>
      <c r="B202" s="24" t="s">
        <v>523</v>
      </c>
      <c r="C202" s="24"/>
      <c r="D202" s="1" t="s">
        <v>524</v>
      </c>
      <c r="E202" s="344">
        <f>E203</f>
        <v>1950</v>
      </c>
      <c r="F202" s="127"/>
      <c r="G202" s="128"/>
      <c r="H202" s="129"/>
      <c r="I202" s="130"/>
      <c r="J202" s="131"/>
      <c r="K202" s="132"/>
      <c r="L202" s="55"/>
      <c r="M202" s="55"/>
    </row>
    <row r="203" spans="1:13" ht="34.5" customHeight="1">
      <c r="A203" s="24"/>
      <c r="B203" s="24"/>
      <c r="C203" s="24" t="s">
        <v>197</v>
      </c>
      <c r="D203" s="260" t="s">
        <v>208</v>
      </c>
      <c r="E203" s="344">
        <v>1950</v>
      </c>
      <c r="F203" s="127"/>
      <c r="G203" s="128"/>
      <c r="H203" s="129"/>
      <c r="I203" s="130"/>
      <c r="J203" s="131"/>
      <c r="K203" s="132"/>
      <c r="L203" s="55"/>
      <c r="M203" s="55"/>
    </row>
    <row r="204" spans="1:13" ht="12.75">
      <c r="A204" s="24"/>
      <c r="B204" s="24"/>
      <c r="C204" s="24" t="s">
        <v>204</v>
      </c>
      <c r="D204" s="1" t="s">
        <v>205</v>
      </c>
      <c r="E204" s="344">
        <f>E203</f>
        <v>1950</v>
      </c>
      <c r="F204" s="127"/>
      <c r="G204" s="128"/>
      <c r="H204" s="129"/>
      <c r="I204" s="130"/>
      <c r="J204" s="131"/>
      <c r="K204" s="132"/>
      <c r="L204" s="55"/>
      <c r="M204" s="55"/>
    </row>
    <row r="205" spans="1:13" ht="12.75">
      <c r="A205" s="24"/>
      <c r="B205" s="24" t="s">
        <v>520</v>
      </c>
      <c r="C205" s="24"/>
      <c r="D205" s="258" t="s">
        <v>24</v>
      </c>
      <c r="E205" s="344">
        <f>E206</f>
        <v>995</v>
      </c>
      <c r="F205" s="114" t="e">
        <f aca="true" t="shared" si="26" ref="F205:M205">F206</f>
        <v>#REF!</v>
      </c>
      <c r="G205" s="115" t="e">
        <f t="shared" si="26"/>
        <v>#REF!</v>
      </c>
      <c r="H205" s="116" t="e">
        <f t="shared" si="26"/>
        <v>#REF!</v>
      </c>
      <c r="I205" s="117" t="e">
        <f t="shared" si="26"/>
        <v>#REF!</v>
      </c>
      <c r="J205" s="118" t="e">
        <f t="shared" si="26"/>
        <v>#REF!</v>
      </c>
      <c r="K205" s="119" t="e">
        <f t="shared" si="26"/>
        <v>#REF!</v>
      </c>
      <c r="L205" s="79" t="e">
        <f t="shared" si="26"/>
        <v>#REF!</v>
      </c>
      <c r="M205" s="79" t="e">
        <f t="shared" si="26"/>
        <v>#REF!</v>
      </c>
    </row>
    <row r="206" spans="1:13" ht="25.5">
      <c r="A206" s="24"/>
      <c r="B206" s="24" t="s">
        <v>521</v>
      </c>
      <c r="C206" s="24"/>
      <c r="D206" s="258" t="s">
        <v>522</v>
      </c>
      <c r="E206" s="344">
        <f>E207</f>
        <v>995</v>
      </c>
      <c r="F206" s="114" t="e">
        <f>#REF!</f>
        <v>#REF!</v>
      </c>
      <c r="G206" s="115" t="e">
        <f>#REF!</f>
        <v>#REF!</v>
      </c>
      <c r="H206" s="116" t="e">
        <f>#REF!</f>
        <v>#REF!</v>
      </c>
      <c r="I206" s="117" t="e">
        <f>#REF!</f>
        <v>#REF!</v>
      </c>
      <c r="J206" s="118" t="e">
        <f>#REF!</f>
        <v>#REF!</v>
      </c>
      <c r="K206" s="119" t="e">
        <f>#REF!</f>
        <v>#REF!</v>
      </c>
      <c r="L206" s="79" t="e">
        <f>#REF!</f>
        <v>#REF!</v>
      </c>
      <c r="M206" s="79" t="e">
        <f>#REF!</f>
        <v>#REF!</v>
      </c>
    </row>
    <row r="207" spans="1:13" ht="35.25" customHeight="1">
      <c r="A207" s="24"/>
      <c r="B207" s="24"/>
      <c r="C207" s="24" t="s">
        <v>197</v>
      </c>
      <c r="D207" s="260" t="s">
        <v>208</v>
      </c>
      <c r="E207" s="344">
        <f>E208</f>
        <v>995</v>
      </c>
      <c r="F207" s="114"/>
      <c r="G207" s="115"/>
      <c r="H207" s="116"/>
      <c r="I207" s="117"/>
      <c r="J207" s="118"/>
      <c r="K207" s="119"/>
      <c r="L207" s="79"/>
      <c r="M207" s="79"/>
    </row>
    <row r="208" spans="1:13" ht="12.75">
      <c r="A208" s="24"/>
      <c r="B208" s="24"/>
      <c r="C208" s="24" t="s">
        <v>204</v>
      </c>
      <c r="D208" s="1" t="s">
        <v>205</v>
      </c>
      <c r="E208" s="344">
        <v>995</v>
      </c>
      <c r="F208" s="120"/>
      <c r="G208" s="121"/>
      <c r="H208" s="122"/>
      <c r="I208" s="123"/>
      <c r="J208" s="124"/>
      <c r="K208" s="184"/>
      <c r="L208" s="126"/>
      <c r="M208" s="126"/>
    </row>
    <row r="209" spans="1:13" ht="12.75">
      <c r="A209" s="39" t="s">
        <v>141</v>
      </c>
      <c r="B209" s="39"/>
      <c r="C209" s="39"/>
      <c r="D209" s="259" t="s">
        <v>142</v>
      </c>
      <c r="E209" s="341">
        <f>E214+E210</f>
        <v>1167.3</v>
      </c>
      <c r="F209" s="154" t="e">
        <f>#REF!+F214+#REF!</f>
        <v>#REF!</v>
      </c>
      <c r="G209" s="155" t="e">
        <f>#REF!+G214+#REF!</f>
        <v>#REF!</v>
      </c>
      <c r="H209" s="156" t="e">
        <f>#REF!+H214+#REF!</f>
        <v>#REF!</v>
      </c>
      <c r="I209" s="157" t="e">
        <f>#REF!+I214+#REF!</f>
        <v>#REF!</v>
      </c>
      <c r="J209" s="158" t="e">
        <f>#REF!+J214+#REF!</f>
        <v>#REF!</v>
      </c>
      <c r="K209" s="159" t="e">
        <f>#REF!+K214+#REF!</f>
        <v>#REF!</v>
      </c>
      <c r="L209" s="53" t="e">
        <f>#REF!+L214+#REF!</f>
        <v>#REF!</v>
      </c>
      <c r="M209" s="53" t="e">
        <f>#REF!+M214+#REF!</f>
        <v>#REF!</v>
      </c>
    </row>
    <row r="210" spans="1:13" ht="12.75">
      <c r="A210" s="24" t="s">
        <v>89</v>
      </c>
      <c r="B210" s="24"/>
      <c r="C210" s="24"/>
      <c r="D210" s="1" t="s">
        <v>90</v>
      </c>
      <c r="E210" s="342">
        <f>E211</f>
        <v>27</v>
      </c>
      <c r="F210" s="154"/>
      <c r="G210" s="155"/>
      <c r="H210" s="156"/>
      <c r="I210" s="157"/>
      <c r="J210" s="158"/>
      <c r="K210" s="159"/>
      <c r="L210" s="53"/>
      <c r="M210" s="53"/>
    </row>
    <row r="211" spans="1:13" ht="12.75">
      <c r="A211" s="24"/>
      <c r="B211" s="24" t="s">
        <v>525</v>
      </c>
      <c r="C211" s="24"/>
      <c r="D211" s="1" t="s">
        <v>91</v>
      </c>
      <c r="E211" s="342">
        <f>E212</f>
        <v>27</v>
      </c>
      <c r="F211" s="154"/>
      <c r="G211" s="155"/>
      <c r="H211" s="156"/>
      <c r="I211" s="157"/>
      <c r="J211" s="158"/>
      <c r="K211" s="159"/>
      <c r="L211" s="53"/>
      <c r="M211" s="53"/>
    </row>
    <row r="212" spans="1:13" ht="12.75">
      <c r="A212" s="24"/>
      <c r="B212" s="24"/>
      <c r="C212" s="24" t="s">
        <v>199</v>
      </c>
      <c r="D212" s="1" t="s">
        <v>200</v>
      </c>
      <c r="E212" s="342">
        <v>27</v>
      </c>
      <c r="F212" s="154"/>
      <c r="G212" s="155"/>
      <c r="H212" s="156"/>
      <c r="I212" s="157"/>
      <c r="J212" s="158"/>
      <c r="K212" s="159"/>
      <c r="L212" s="53"/>
      <c r="M212" s="53"/>
    </row>
    <row r="213" spans="1:13" ht="12.75">
      <c r="A213" s="24"/>
      <c r="B213" s="24"/>
      <c r="C213" s="24" t="s">
        <v>201</v>
      </c>
      <c r="D213" s="1" t="s">
        <v>202</v>
      </c>
      <c r="E213" s="342">
        <f>E212</f>
        <v>27</v>
      </c>
      <c r="F213" s="154"/>
      <c r="G213" s="155"/>
      <c r="H213" s="156"/>
      <c r="I213" s="157"/>
      <c r="J213" s="158"/>
      <c r="K213" s="159"/>
      <c r="L213" s="53"/>
      <c r="M213" s="53"/>
    </row>
    <row r="214" spans="1:13" ht="12.75">
      <c r="A214" s="24" t="s">
        <v>143</v>
      </c>
      <c r="B214" s="24"/>
      <c r="C214" s="24"/>
      <c r="D214" s="1" t="s">
        <v>263</v>
      </c>
      <c r="E214" s="342">
        <f>E215+E223</f>
        <v>1140.3</v>
      </c>
      <c r="F214" s="120" t="e">
        <f>#REF!+F215+#REF!+F223</f>
        <v>#REF!</v>
      </c>
      <c r="G214" s="121" t="e">
        <f>#REF!+G215+#REF!+G223</f>
        <v>#REF!</v>
      </c>
      <c r="H214" s="122" t="e">
        <f>#REF!+H215+#REF!+H223</f>
        <v>#REF!</v>
      </c>
      <c r="I214" s="123" t="e">
        <f>#REF!+I215+#REF!+I223</f>
        <v>#REF!</v>
      </c>
      <c r="J214" s="124" t="e">
        <f>#REF!+J215+#REF!+J223</f>
        <v>#REF!</v>
      </c>
      <c r="K214" s="125" t="e">
        <f>#REF!+K215+#REF!+K223</f>
        <v>#REF!</v>
      </c>
      <c r="L214" s="126" t="e">
        <f>#REF!+L215+#REF!+L223</f>
        <v>#REF!</v>
      </c>
      <c r="M214" s="126" t="e">
        <f>#REF!+M215+#REF!+M223</f>
        <v>#REF!</v>
      </c>
    </row>
    <row r="215" spans="1:13" ht="25.5">
      <c r="A215" s="24"/>
      <c r="B215" s="297" t="s">
        <v>531</v>
      </c>
      <c r="C215" s="40"/>
      <c r="D215" s="298" t="s">
        <v>417</v>
      </c>
      <c r="E215" s="342">
        <f>E217+E220</f>
        <v>149.6</v>
      </c>
      <c r="F215" s="120" t="e">
        <f>#REF!+#REF!+#REF!+F217+F220+#REF!+#REF!+#REF!</f>
        <v>#REF!</v>
      </c>
      <c r="G215" s="121" t="e">
        <f>#REF!+#REF!+#REF!+G217+G220+#REF!+#REF!+#REF!</f>
        <v>#REF!</v>
      </c>
      <c r="H215" s="122" t="e">
        <f>#REF!+#REF!+#REF!+H217+H220+#REF!+#REF!+#REF!</f>
        <v>#REF!</v>
      </c>
      <c r="I215" s="123" t="e">
        <f>#REF!+#REF!+#REF!+I217+I220+#REF!+#REF!+#REF!</f>
        <v>#REF!</v>
      </c>
      <c r="J215" s="124" t="e">
        <f>#REF!+#REF!+#REF!+J217+J220+#REF!+#REF!+#REF!</f>
        <v>#REF!</v>
      </c>
      <c r="K215" s="125" t="e">
        <f>#REF!+#REF!+#REF!+K217+K220+#REF!+#REF!+#REF!</f>
        <v>#REF!</v>
      </c>
      <c r="L215" s="126" t="e">
        <f>#REF!+#REF!+#REF!+L217+L220+#REF!+#REF!+#REF!</f>
        <v>#REF!</v>
      </c>
      <c r="M215" s="126" t="e">
        <f>#REF!+#REF!+#REF!+M217+M220+#REF!+#REF!+#REF!</f>
        <v>#REF!</v>
      </c>
    </row>
    <row r="216" spans="1:13" ht="38.25">
      <c r="A216" s="24"/>
      <c r="B216" s="297" t="s">
        <v>532</v>
      </c>
      <c r="C216" s="40"/>
      <c r="D216" s="298" t="s">
        <v>418</v>
      </c>
      <c r="E216" s="343">
        <f>E217</f>
        <v>149.6</v>
      </c>
      <c r="F216" s="120"/>
      <c r="G216" s="121"/>
      <c r="H216" s="122"/>
      <c r="I216" s="123"/>
      <c r="J216" s="124"/>
      <c r="K216" s="184"/>
      <c r="L216" s="126"/>
      <c r="M216" s="126"/>
    </row>
    <row r="217" spans="1:13" ht="51">
      <c r="A217" s="24"/>
      <c r="B217" s="41" t="s">
        <v>533</v>
      </c>
      <c r="C217" s="24"/>
      <c r="D217" s="298" t="s">
        <v>419</v>
      </c>
      <c r="E217" s="343">
        <f>E218</f>
        <v>149.6</v>
      </c>
      <c r="F217" s="127">
        <f aca="true" t="shared" si="27" ref="F217:M218">F218</f>
        <v>0</v>
      </c>
      <c r="G217" s="128">
        <f t="shared" si="27"/>
        <v>0</v>
      </c>
      <c r="H217" s="129">
        <f t="shared" si="27"/>
        <v>0</v>
      </c>
      <c r="I217" s="130">
        <f t="shared" si="27"/>
        <v>8814.6</v>
      </c>
      <c r="J217" s="131">
        <f t="shared" si="27"/>
        <v>0</v>
      </c>
      <c r="K217" s="132">
        <f t="shared" si="27"/>
        <v>0</v>
      </c>
      <c r="L217" s="55">
        <f t="shared" si="27"/>
        <v>0</v>
      </c>
      <c r="M217" s="55">
        <f t="shared" si="27"/>
        <v>0</v>
      </c>
    </row>
    <row r="218" spans="1:13" ht="30" customHeight="1">
      <c r="A218" s="24"/>
      <c r="B218" s="24"/>
      <c r="C218" s="24" t="s">
        <v>197</v>
      </c>
      <c r="D218" s="260" t="s">
        <v>208</v>
      </c>
      <c r="E218" s="343">
        <v>149.6</v>
      </c>
      <c r="F218" s="147">
        <f t="shared" si="27"/>
        <v>0</v>
      </c>
      <c r="G218" s="148">
        <f t="shared" si="27"/>
        <v>0</v>
      </c>
      <c r="H218" s="149">
        <f t="shared" si="27"/>
        <v>0</v>
      </c>
      <c r="I218" s="150">
        <f t="shared" si="27"/>
        <v>8814.6</v>
      </c>
      <c r="J218" s="151">
        <f t="shared" si="27"/>
        <v>0</v>
      </c>
      <c r="K218" s="152">
        <f t="shared" si="27"/>
        <v>0</v>
      </c>
      <c r="L218" s="153">
        <f t="shared" si="27"/>
        <v>0</v>
      </c>
      <c r="M218" s="153">
        <f t="shared" si="27"/>
        <v>0</v>
      </c>
    </row>
    <row r="219" spans="1:13" ht="12.75">
      <c r="A219" s="24"/>
      <c r="B219" s="24"/>
      <c r="C219" s="24" t="s">
        <v>204</v>
      </c>
      <c r="D219" s="1" t="s">
        <v>205</v>
      </c>
      <c r="E219" s="342">
        <f>E218</f>
        <v>149.6</v>
      </c>
      <c r="F219" s="114"/>
      <c r="G219" s="115"/>
      <c r="H219" s="116"/>
      <c r="I219" s="117">
        <v>8814.6</v>
      </c>
      <c r="J219" s="118"/>
      <c r="K219" s="119"/>
      <c r="L219" s="79"/>
      <c r="M219" s="79"/>
    </row>
    <row r="220" spans="1:13" ht="25.5" hidden="1">
      <c r="A220" s="24"/>
      <c r="B220" s="24" t="s">
        <v>108</v>
      </c>
      <c r="C220" s="24"/>
      <c r="D220" s="1" t="s">
        <v>238</v>
      </c>
      <c r="E220" s="343">
        <f>E221</f>
        <v>0</v>
      </c>
      <c r="F220" s="114">
        <f aca="true" t="shared" si="28" ref="F220:M221">F221</f>
        <v>72</v>
      </c>
      <c r="G220" s="115">
        <f t="shared" si="28"/>
        <v>0</v>
      </c>
      <c r="H220" s="116">
        <f t="shared" si="28"/>
        <v>0</v>
      </c>
      <c r="I220" s="117">
        <f t="shared" si="28"/>
        <v>0</v>
      </c>
      <c r="J220" s="118">
        <f t="shared" si="28"/>
        <v>0</v>
      </c>
      <c r="K220" s="119">
        <f t="shared" si="28"/>
        <v>0</v>
      </c>
      <c r="L220" s="79">
        <f t="shared" si="28"/>
        <v>0</v>
      </c>
      <c r="M220" s="79">
        <f t="shared" si="28"/>
        <v>0</v>
      </c>
    </row>
    <row r="221" spans="1:13" ht="12.75" hidden="1">
      <c r="A221" s="24"/>
      <c r="B221" s="24"/>
      <c r="C221" s="24" t="s">
        <v>199</v>
      </c>
      <c r="D221" s="1" t="s">
        <v>200</v>
      </c>
      <c r="E221" s="342">
        <f>E222</f>
        <v>0</v>
      </c>
      <c r="F221" s="120">
        <f t="shared" si="28"/>
        <v>72</v>
      </c>
      <c r="G221" s="121">
        <f t="shared" si="28"/>
        <v>0</v>
      </c>
      <c r="H221" s="122">
        <f t="shared" si="28"/>
        <v>0</v>
      </c>
      <c r="I221" s="123">
        <f t="shared" si="28"/>
        <v>0</v>
      </c>
      <c r="J221" s="124">
        <f t="shared" si="28"/>
        <v>0</v>
      </c>
      <c r="K221" s="125">
        <f t="shared" si="28"/>
        <v>0</v>
      </c>
      <c r="L221" s="126">
        <f t="shared" si="28"/>
        <v>0</v>
      </c>
      <c r="M221" s="126">
        <f t="shared" si="28"/>
        <v>0</v>
      </c>
    </row>
    <row r="222" spans="1:13" ht="12.75" hidden="1">
      <c r="A222" s="24"/>
      <c r="B222" s="24"/>
      <c r="C222" s="24" t="s">
        <v>201</v>
      </c>
      <c r="D222" s="1" t="s">
        <v>202</v>
      </c>
      <c r="E222" s="342">
        <v>0</v>
      </c>
      <c r="F222" s="114">
        <v>72</v>
      </c>
      <c r="G222" s="115"/>
      <c r="H222" s="116"/>
      <c r="I222" s="117"/>
      <c r="J222" s="118"/>
      <c r="K222" s="119"/>
      <c r="L222" s="79"/>
      <c r="M222" s="79"/>
    </row>
    <row r="223" spans="1:13" ht="25.5">
      <c r="A223" s="24"/>
      <c r="B223" s="24" t="s">
        <v>469</v>
      </c>
      <c r="C223" s="24"/>
      <c r="D223" s="236" t="s">
        <v>526</v>
      </c>
      <c r="E223" s="364">
        <f>E224</f>
        <v>990.7</v>
      </c>
      <c r="F223" s="127" t="e">
        <f>#REF!</f>
        <v>#REF!</v>
      </c>
      <c r="G223" s="128" t="e">
        <f>#REF!</f>
        <v>#REF!</v>
      </c>
      <c r="H223" s="129" t="e">
        <f>#REF!</f>
        <v>#REF!</v>
      </c>
      <c r="I223" s="130" t="e">
        <f>#REF!</f>
        <v>#REF!</v>
      </c>
      <c r="J223" s="131" t="e">
        <f>#REF!</f>
        <v>#REF!</v>
      </c>
      <c r="K223" s="132" t="e">
        <f>#REF!</f>
        <v>#REF!</v>
      </c>
      <c r="L223" s="55" t="e">
        <f>#REF!</f>
        <v>#REF!</v>
      </c>
      <c r="M223" s="55" t="e">
        <f>#REF!</f>
        <v>#REF!</v>
      </c>
    </row>
    <row r="224" spans="1:13" ht="25.5">
      <c r="A224" s="24"/>
      <c r="B224" s="24" t="s">
        <v>527</v>
      </c>
      <c r="C224" s="24"/>
      <c r="D224" s="236" t="s">
        <v>528</v>
      </c>
      <c r="E224" s="364">
        <f>E225</f>
        <v>990.7</v>
      </c>
      <c r="F224" s="127"/>
      <c r="G224" s="128"/>
      <c r="H224" s="129"/>
      <c r="I224" s="130"/>
      <c r="J224" s="131"/>
      <c r="K224" s="132"/>
      <c r="L224" s="55"/>
      <c r="M224" s="55"/>
    </row>
    <row r="225" spans="1:13" ht="12.75">
      <c r="A225" s="24"/>
      <c r="B225" s="24"/>
      <c r="C225" s="24" t="s">
        <v>288</v>
      </c>
      <c r="D225" s="236" t="s">
        <v>260</v>
      </c>
      <c r="E225" s="364">
        <v>990.7</v>
      </c>
      <c r="F225" s="127"/>
      <c r="G225" s="128"/>
      <c r="H225" s="129"/>
      <c r="I225" s="130"/>
      <c r="J225" s="131"/>
      <c r="K225" s="132"/>
      <c r="L225" s="55"/>
      <c r="M225" s="55"/>
    </row>
    <row r="226" spans="1:13" ht="12.75">
      <c r="A226" s="24"/>
      <c r="B226" s="24"/>
      <c r="C226" s="24" t="s">
        <v>203</v>
      </c>
      <c r="D226" s="236" t="s">
        <v>225</v>
      </c>
      <c r="E226" s="364">
        <v>990.7</v>
      </c>
      <c r="F226" s="127"/>
      <c r="G226" s="128"/>
      <c r="H226" s="129"/>
      <c r="I226" s="130"/>
      <c r="J226" s="131"/>
      <c r="K226" s="132"/>
      <c r="L226" s="55"/>
      <c r="M226" s="55"/>
    </row>
    <row r="227" spans="1:13" ht="12.75">
      <c r="A227" s="41"/>
      <c r="B227" s="41"/>
      <c r="C227" s="41"/>
      <c r="D227" s="42" t="s">
        <v>264</v>
      </c>
      <c r="E227" s="373">
        <f>E209+E196+E190+E136+E98+E87+E9+E80</f>
        <v>49259.4</v>
      </c>
      <c r="F227" s="160" t="e">
        <f>F9+F87+F98+F136+#REF!+F190+F196+#REF!+F209+#REF!+#REF!+#REF!+#REF!</f>
        <v>#REF!</v>
      </c>
      <c r="G227" s="161" t="e">
        <f>G9+G87+G98+G136+#REF!+G190+G196+#REF!+G209+#REF!+#REF!+#REF!+#REF!</f>
        <v>#REF!</v>
      </c>
      <c r="H227" s="162" t="e">
        <f>H9+H87+H98+H136+#REF!+H190+H196+#REF!+H209+#REF!+#REF!+#REF!+#REF!</f>
        <v>#REF!</v>
      </c>
      <c r="I227" s="163" t="e">
        <f>I9+I87+I98+I136+#REF!+I190+I196+#REF!+I209+#REF!+#REF!+#REF!+#REF!</f>
        <v>#REF!</v>
      </c>
      <c r="J227" s="164" t="e">
        <f>J9+J87+J98+J136+#REF!+J190+J196+#REF!+J209+#REF!+#REF!+#REF!+#REF!</f>
        <v>#REF!</v>
      </c>
      <c r="K227" s="165" t="e">
        <f>K9+K87+K98+K136+#REF!+K190+K196+#REF!+K209+#REF!+#REF!+#REF!+#REF!</f>
        <v>#REF!</v>
      </c>
      <c r="L227" s="166" t="e">
        <f>L9+L87+L98+L136+#REF!+L190+L196+#REF!+L209+#REF!+#REF!+#REF!+#REF!</f>
        <v>#REF!</v>
      </c>
      <c r="M227" s="166" t="e">
        <f>M9+M87+M98+M136+#REF!+M190+M196+#REF!+M209+#REF!+#REF!+#REF!+#REF!</f>
        <v>#REF!</v>
      </c>
    </row>
  </sheetData>
  <sheetProtection/>
  <autoFilter ref="A7:J227"/>
  <mergeCells count="4">
    <mergeCell ref="D1:E1"/>
    <mergeCell ref="D2:E2"/>
    <mergeCell ref="D3:E3"/>
    <mergeCell ref="A5:E6"/>
  </mergeCells>
  <printOptions/>
  <pageMargins left="0.7874015748031497" right="0" top="0.5905511811023623" bottom="0.1968503937007874" header="0.5118110236220472" footer="0.5118110236220472"/>
  <pageSetup fitToHeight="10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Z958"/>
  <sheetViews>
    <sheetView zoomScalePageLayoutView="0" workbookViewId="0" topLeftCell="A153">
      <selection activeCell="A1" sqref="A1:F171"/>
    </sheetView>
  </sheetViews>
  <sheetFormatPr defaultColWidth="9.140625" defaultRowHeight="12.75"/>
  <cols>
    <col min="1" max="1" width="7.00390625" style="35" customWidth="1"/>
    <col min="2" max="2" width="8.57421875" style="35" customWidth="1"/>
    <col min="3" max="3" width="5.421875" style="35" customWidth="1"/>
    <col min="4" max="4" width="52.140625" style="287" customWidth="1"/>
    <col min="5" max="5" width="10.140625" style="288" bestFit="1" customWidth="1"/>
    <col min="6" max="6" width="10.28125" style="287" customWidth="1"/>
    <col min="7" max="30" width="9.140625" style="35" customWidth="1"/>
    <col min="31" max="16384" width="9.140625" style="34" customWidth="1"/>
  </cols>
  <sheetData>
    <row r="1" spans="1:104" ht="12.75">
      <c r="A1" s="290"/>
      <c r="B1" s="290"/>
      <c r="C1" s="290"/>
      <c r="D1" s="416" t="s">
        <v>593</v>
      </c>
      <c r="E1" s="416"/>
      <c r="F1" s="417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</row>
    <row r="2" spans="1:104" ht="12.75">
      <c r="A2" s="290"/>
      <c r="B2" s="290"/>
      <c r="C2" s="290"/>
      <c r="D2" s="418" t="s">
        <v>638</v>
      </c>
      <c r="E2" s="418"/>
      <c r="F2" s="417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</row>
    <row r="3" spans="1:104" ht="12.75">
      <c r="A3" s="290"/>
      <c r="B3" s="290"/>
      <c r="C3" s="290"/>
      <c r="D3" s="419"/>
      <c r="E3" s="419"/>
      <c r="F3" s="420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</row>
    <row r="4" spans="1:104" ht="12.75">
      <c r="A4" s="290"/>
      <c r="B4" s="290"/>
      <c r="C4" s="290"/>
      <c r="D4" s="291"/>
      <c r="E4" s="292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</row>
    <row r="5" spans="1:104" s="83" customFormat="1" ht="15" customHeight="1">
      <c r="A5" s="421" t="s">
        <v>572</v>
      </c>
      <c r="B5" s="421"/>
      <c r="C5" s="421"/>
      <c r="D5" s="421"/>
      <c r="E5" s="421"/>
      <c r="F5" s="422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</row>
    <row r="6" spans="1:104" s="83" customFormat="1" ht="21.75" customHeight="1">
      <c r="A6" s="423"/>
      <c r="B6" s="423"/>
      <c r="C6" s="423"/>
      <c r="D6" s="423"/>
      <c r="E6" s="423"/>
      <c r="F6" s="42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</row>
    <row r="7" spans="1:104" ht="33.75">
      <c r="A7" s="36" t="s">
        <v>281</v>
      </c>
      <c r="B7" s="36" t="s">
        <v>282</v>
      </c>
      <c r="C7" s="36" t="s">
        <v>283</v>
      </c>
      <c r="D7" s="37" t="s">
        <v>284</v>
      </c>
      <c r="E7" s="215" t="s">
        <v>416</v>
      </c>
      <c r="F7" s="188" t="s">
        <v>573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</row>
    <row r="8" spans="1:104" s="86" customFormat="1" ht="10.5">
      <c r="A8" s="38" t="s">
        <v>109</v>
      </c>
      <c r="B8" s="38" t="s">
        <v>286</v>
      </c>
      <c r="C8" s="38" t="s">
        <v>287</v>
      </c>
      <c r="D8" s="191">
        <v>4</v>
      </c>
      <c r="E8" s="216">
        <v>5</v>
      </c>
      <c r="F8" s="208">
        <v>6</v>
      </c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</row>
    <row r="9" spans="1:104" ht="12.75">
      <c r="A9" s="39" t="s">
        <v>245</v>
      </c>
      <c r="B9" s="39"/>
      <c r="C9" s="39"/>
      <c r="D9" s="230" t="s">
        <v>246</v>
      </c>
      <c r="E9" s="105">
        <f>E10+E15+E51+E56</f>
        <v>5045.8</v>
      </c>
      <c r="F9" s="105">
        <f>F10+F15+F51+F56</f>
        <v>5089.4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</row>
    <row r="10" spans="1:104" ht="25.5">
      <c r="A10" s="24" t="s">
        <v>247</v>
      </c>
      <c r="B10" s="24"/>
      <c r="C10" s="24"/>
      <c r="D10" s="227" t="s">
        <v>251</v>
      </c>
      <c r="E10" s="113">
        <f aca="true" t="shared" si="0" ref="E10:F12">E11</f>
        <v>891.5</v>
      </c>
      <c r="F10" s="204">
        <f t="shared" si="0"/>
        <v>891.5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</row>
    <row r="11" spans="1:104" ht="25.5">
      <c r="A11" s="24"/>
      <c r="B11" s="24" t="s">
        <v>544</v>
      </c>
      <c r="C11" s="24"/>
      <c r="D11" s="227" t="s">
        <v>253</v>
      </c>
      <c r="E11" s="113">
        <f t="shared" si="0"/>
        <v>891.5</v>
      </c>
      <c r="F11" s="204">
        <f t="shared" si="0"/>
        <v>891.5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</row>
    <row r="12" spans="1:104" ht="12.75">
      <c r="A12" s="24"/>
      <c r="B12" s="24" t="s">
        <v>545</v>
      </c>
      <c r="C12" s="24"/>
      <c r="D12" s="227" t="s">
        <v>255</v>
      </c>
      <c r="E12" s="113">
        <f t="shared" si="0"/>
        <v>891.5</v>
      </c>
      <c r="F12" s="204">
        <f t="shared" si="0"/>
        <v>891.5</v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</row>
    <row r="13" spans="1:104" ht="51" customHeight="1">
      <c r="A13" s="24"/>
      <c r="B13" s="24"/>
      <c r="C13" s="24" t="s">
        <v>186</v>
      </c>
      <c r="D13" s="1" t="s">
        <v>464</v>
      </c>
      <c r="E13" s="113">
        <v>891.5</v>
      </c>
      <c r="F13" s="204">
        <v>891.5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</row>
    <row r="14" spans="1:104" ht="25.5">
      <c r="A14" s="24"/>
      <c r="B14" s="24"/>
      <c r="C14" s="24" t="s">
        <v>187</v>
      </c>
      <c r="D14" s="1" t="s">
        <v>465</v>
      </c>
      <c r="E14" s="113">
        <f>E13</f>
        <v>891.5</v>
      </c>
      <c r="F14" s="204">
        <f>F13</f>
        <v>891.5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</row>
    <row r="15" spans="1:104" ht="38.25">
      <c r="A15" s="24" t="s">
        <v>258</v>
      </c>
      <c r="B15" s="24"/>
      <c r="C15" s="24"/>
      <c r="D15" s="227" t="s">
        <v>259</v>
      </c>
      <c r="E15" s="113">
        <f>E16+E24+E29</f>
        <v>3714.7</v>
      </c>
      <c r="F15" s="113">
        <f>F16+F24+F29</f>
        <v>3751.3</v>
      </c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</row>
    <row r="16" spans="1:104" ht="25.5">
      <c r="A16" s="24"/>
      <c r="B16" s="24" t="s">
        <v>544</v>
      </c>
      <c r="C16" s="24"/>
      <c r="D16" s="227" t="s">
        <v>253</v>
      </c>
      <c r="E16" s="113">
        <f>E17</f>
        <v>3092.1</v>
      </c>
      <c r="F16" s="203">
        <f>F17</f>
        <v>3128.7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</row>
    <row r="17" spans="1:104" ht="12.75">
      <c r="A17" s="24"/>
      <c r="B17" s="24" t="s">
        <v>546</v>
      </c>
      <c r="C17" s="24"/>
      <c r="D17" s="1" t="s">
        <v>257</v>
      </c>
      <c r="E17" s="113">
        <f>E18+E20+E22</f>
        <v>3092.1</v>
      </c>
      <c r="F17" s="113">
        <f>F18+F20+F22</f>
        <v>3128.7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</row>
    <row r="18" spans="1:104" ht="54.75" customHeight="1">
      <c r="A18" s="24"/>
      <c r="B18" s="24"/>
      <c r="C18" s="24" t="s">
        <v>186</v>
      </c>
      <c r="D18" s="1" t="s">
        <v>464</v>
      </c>
      <c r="E18" s="113">
        <v>2418.9</v>
      </c>
      <c r="F18" s="203">
        <v>2418.4</v>
      </c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</row>
    <row r="19" spans="1:104" ht="12.75" customHeight="1">
      <c r="A19" s="24"/>
      <c r="B19" s="24"/>
      <c r="C19" s="24" t="s">
        <v>187</v>
      </c>
      <c r="D19" s="1" t="s">
        <v>465</v>
      </c>
      <c r="E19" s="113">
        <f>E18</f>
        <v>2418.9</v>
      </c>
      <c r="F19" s="204">
        <f>F18</f>
        <v>2418.4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</row>
    <row r="20" spans="1:104" ht="25.5">
      <c r="A20" s="24"/>
      <c r="B20" s="24"/>
      <c r="C20" s="24" t="s">
        <v>188</v>
      </c>
      <c r="D20" s="1" t="s">
        <v>466</v>
      </c>
      <c r="E20" s="113">
        <v>654.7</v>
      </c>
      <c r="F20" s="204">
        <v>689.8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</row>
    <row r="21" spans="1:104" ht="25.5">
      <c r="A21" s="24"/>
      <c r="B21" s="24"/>
      <c r="C21" s="24" t="s">
        <v>190</v>
      </c>
      <c r="D21" s="1" t="s">
        <v>467</v>
      </c>
      <c r="E21" s="113">
        <f>E20</f>
        <v>654.7</v>
      </c>
      <c r="F21" s="204">
        <f>F20</f>
        <v>689.8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</row>
    <row r="22" spans="1:104" ht="17.25" customHeight="1">
      <c r="A22" s="24"/>
      <c r="B22" s="24"/>
      <c r="C22" s="24" t="s">
        <v>192</v>
      </c>
      <c r="D22" s="227" t="s">
        <v>193</v>
      </c>
      <c r="E22" s="113">
        <v>18.5</v>
      </c>
      <c r="F22" s="204">
        <v>20.5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</row>
    <row r="23" spans="1:104" ht="36.75" customHeight="1">
      <c r="A23" s="24"/>
      <c r="B23" s="24"/>
      <c r="C23" s="24" t="s">
        <v>194</v>
      </c>
      <c r="D23" s="227" t="s">
        <v>207</v>
      </c>
      <c r="E23" s="113">
        <f>E22</f>
        <v>18.5</v>
      </c>
      <c r="F23" s="204">
        <f>F22</f>
        <v>20.5</v>
      </c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</row>
    <row r="24" spans="1:104" ht="25.5">
      <c r="A24" s="24"/>
      <c r="B24" s="24" t="s">
        <v>484</v>
      </c>
      <c r="C24" s="24"/>
      <c r="D24" s="1" t="s">
        <v>406</v>
      </c>
      <c r="E24" s="113">
        <f aca="true" t="shared" si="1" ref="E24:F26">E25</f>
        <v>3.5</v>
      </c>
      <c r="F24" s="203">
        <f t="shared" si="1"/>
        <v>3.5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</row>
    <row r="25" spans="1:104" ht="51">
      <c r="A25" s="24"/>
      <c r="B25" s="24" t="s">
        <v>485</v>
      </c>
      <c r="C25" s="24"/>
      <c r="D25" s="1" t="s">
        <v>407</v>
      </c>
      <c r="E25" s="113">
        <f t="shared" si="1"/>
        <v>3.5</v>
      </c>
      <c r="F25" s="209">
        <f t="shared" si="1"/>
        <v>3.5</v>
      </c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</row>
    <row r="26" spans="1:104" ht="25.5">
      <c r="A26" s="24"/>
      <c r="B26" s="24" t="s">
        <v>529</v>
      </c>
      <c r="C26" s="24"/>
      <c r="D26" s="1" t="s">
        <v>290</v>
      </c>
      <c r="E26" s="113">
        <f t="shared" si="1"/>
        <v>3.5</v>
      </c>
      <c r="F26" s="209">
        <f t="shared" si="1"/>
        <v>3.5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</row>
    <row r="27" spans="1:104" ht="25.5">
      <c r="A27" s="24"/>
      <c r="B27" s="24"/>
      <c r="C27" s="24" t="s">
        <v>188</v>
      </c>
      <c r="D27" s="1" t="s">
        <v>466</v>
      </c>
      <c r="E27" s="113">
        <v>3.5</v>
      </c>
      <c r="F27" s="209">
        <v>3.5</v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</row>
    <row r="28" spans="1:104" ht="25.5">
      <c r="A28" s="24"/>
      <c r="B28" s="24"/>
      <c r="C28" s="24" t="s">
        <v>190</v>
      </c>
      <c r="D28" s="1" t="s">
        <v>467</v>
      </c>
      <c r="E28" s="113">
        <f>E27</f>
        <v>3.5</v>
      </c>
      <c r="F28" s="209">
        <f>F27</f>
        <v>3.5</v>
      </c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</row>
    <row r="29" spans="1:104" ht="38.25">
      <c r="A29" s="24"/>
      <c r="B29" s="24" t="s">
        <v>469</v>
      </c>
      <c r="C29" s="24"/>
      <c r="D29" s="227" t="s">
        <v>248</v>
      </c>
      <c r="E29" s="113">
        <f>E30+E33+E36+E39+E42+E45+E48</f>
        <v>619.1</v>
      </c>
      <c r="F29" s="113">
        <f>F30+F33+F36+F39+F42+F45+F48</f>
        <v>619.1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</row>
    <row r="30" spans="1:104" ht="38.25">
      <c r="A30" s="24"/>
      <c r="B30" s="24" t="s">
        <v>468</v>
      </c>
      <c r="C30" s="24"/>
      <c r="D30" s="1" t="s">
        <v>408</v>
      </c>
      <c r="E30" s="113">
        <f>E31</f>
        <v>27.7</v>
      </c>
      <c r="F30" s="209">
        <f>F31</f>
        <v>27.7</v>
      </c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</row>
    <row r="31" spans="1:104" ht="12.75">
      <c r="A31" s="24"/>
      <c r="B31" s="24"/>
      <c r="C31" s="24" t="s">
        <v>288</v>
      </c>
      <c r="D31" s="226" t="s">
        <v>260</v>
      </c>
      <c r="E31" s="113">
        <v>27.7</v>
      </c>
      <c r="F31" s="209">
        <v>27.7</v>
      </c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</row>
    <row r="32" spans="1:104" ht="12.75">
      <c r="A32" s="24"/>
      <c r="B32" s="24"/>
      <c r="C32" s="24" t="s">
        <v>203</v>
      </c>
      <c r="D32" s="226" t="s">
        <v>225</v>
      </c>
      <c r="E32" s="113">
        <f>E31</f>
        <v>27.7</v>
      </c>
      <c r="F32" s="209">
        <f>F31</f>
        <v>27.7</v>
      </c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</row>
    <row r="33" spans="1:104" ht="25.5">
      <c r="A33" s="24"/>
      <c r="B33" s="24" t="s">
        <v>470</v>
      </c>
      <c r="C33" s="24"/>
      <c r="D33" s="227" t="s">
        <v>67</v>
      </c>
      <c r="E33" s="113">
        <f>E34</f>
        <v>31.1</v>
      </c>
      <c r="F33" s="203">
        <f>F34</f>
        <v>31.1</v>
      </c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</row>
    <row r="34" spans="1:104" ht="12.75">
      <c r="A34" s="24"/>
      <c r="B34" s="24"/>
      <c r="C34" s="24" t="s">
        <v>288</v>
      </c>
      <c r="D34" s="226" t="s">
        <v>260</v>
      </c>
      <c r="E34" s="113">
        <v>31.1</v>
      </c>
      <c r="F34" s="203">
        <v>31.1</v>
      </c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</row>
    <row r="35" spans="1:104" ht="12.75">
      <c r="A35" s="24"/>
      <c r="B35" s="24"/>
      <c r="C35" s="24" t="s">
        <v>203</v>
      </c>
      <c r="D35" s="226" t="s">
        <v>225</v>
      </c>
      <c r="E35" s="113">
        <f>E34</f>
        <v>31.1</v>
      </c>
      <c r="F35" s="203">
        <f>F34</f>
        <v>31.1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</row>
    <row r="36" spans="1:104" ht="38.25">
      <c r="A36" s="24"/>
      <c r="B36" s="24" t="s">
        <v>471</v>
      </c>
      <c r="C36" s="24"/>
      <c r="D36" s="227" t="s">
        <v>249</v>
      </c>
      <c r="E36" s="113">
        <f>E37</f>
        <v>108.1</v>
      </c>
      <c r="F36" s="203">
        <f>F37</f>
        <v>108.1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</row>
    <row r="37" spans="1:104" ht="12.75">
      <c r="A37" s="24"/>
      <c r="B37" s="24"/>
      <c r="C37" s="24" t="s">
        <v>288</v>
      </c>
      <c r="D37" s="226" t="s">
        <v>260</v>
      </c>
      <c r="E37" s="113">
        <v>108.1</v>
      </c>
      <c r="F37" s="203">
        <v>108.1</v>
      </c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</row>
    <row r="38" spans="1:104" ht="12.75">
      <c r="A38" s="24"/>
      <c r="B38" s="24"/>
      <c r="C38" s="24" t="s">
        <v>203</v>
      </c>
      <c r="D38" s="226" t="s">
        <v>225</v>
      </c>
      <c r="E38" s="113">
        <f>E37</f>
        <v>108.1</v>
      </c>
      <c r="F38" s="210">
        <f>F37</f>
        <v>108.1</v>
      </c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</row>
    <row r="39" spans="1:104" ht="25.5">
      <c r="A39" s="24"/>
      <c r="B39" s="24" t="s">
        <v>472</v>
      </c>
      <c r="C39" s="24"/>
      <c r="D39" s="1" t="s">
        <v>382</v>
      </c>
      <c r="E39" s="113">
        <f>E40</f>
        <v>34.1</v>
      </c>
      <c r="F39" s="204">
        <f>F40</f>
        <v>34.1</v>
      </c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</row>
    <row r="40" spans="1:104" ht="12.75">
      <c r="A40" s="24"/>
      <c r="B40" s="24"/>
      <c r="C40" s="24" t="s">
        <v>288</v>
      </c>
      <c r="D40" s="236" t="s">
        <v>260</v>
      </c>
      <c r="E40" s="113">
        <v>34.1</v>
      </c>
      <c r="F40" s="204">
        <v>34.1</v>
      </c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</row>
    <row r="41" spans="1:104" ht="12.75">
      <c r="A41" s="24"/>
      <c r="B41" s="24"/>
      <c r="C41" s="24" t="s">
        <v>203</v>
      </c>
      <c r="D41" s="236" t="s">
        <v>225</v>
      </c>
      <c r="E41" s="113">
        <f>E40</f>
        <v>34.1</v>
      </c>
      <c r="F41" s="204">
        <f>F40</f>
        <v>34.1</v>
      </c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</row>
    <row r="42" spans="1:104" ht="38.25">
      <c r="A42" s="24"/>
      <c r="B42" s="24" t="s">
        <v>474</v>
      </c>
      <c r="C42" s="24"/>
      <c r="D42" s="1" t="s">
        <v>381</v>
      </c>
      <c r="E42" s="113">
        <f>E43</f>
        <v>373.1</v>
      </c>
      <c r="F42" s="209">
        <f>F43</f>
        <v>373.1</v>
      </c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</row>
    <row r="43" spans="1:104" ht="12.75">
      <c r="A43" s="24"/>
      <c r="B43" s="24"/>
      <c r="C43" s="24" t="s">
        <v>288</v>
      </c>
      <c r="D43" s="226" t="s">
        <v>260</v>
      </c>
      <c r="E43" s="113">
        <v>373.1</v>
      </c>
      <c r="F43" s="209">
        <v>373.1</v>
      </c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</row>
    <row r="44" spans="1:104" ht="12.75">
      <c r="A44" s="24"/>
      <c r="B44" s="24"/>
      <c r="C44" s="24" t="s">
        <v>203</v>
      </c>
      <c r="D44" s="226" t="s">
        <v>225</v>
      </c>
      <c r="E44" s="113">
        <f>E43</f>
        <v>373.1</v>
      </c>
      <c r="F44" s="209">
        <f>F43</f>
        <v>373.1</v>
      </c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</row>
    <row r="45" spans="1:104" ht="38.25">
      <c r="A45" s="24"/>
      <c r="B45" s="24" t="s">
        <v>476</v>
      </c>
      <c r="C45" s="24"/>
      <c r="D45" s="236" t="s">
        <v>409</v>
      </c>
      <c r="E45" s="113">
        <f>E46</f>
        <v>22.5</v>
      </c>
      <c r="F45" s="204">
        <f>F46</f>
        <v>22.5</v>
      </c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</row>
    <row r="46" spans="1:104" ht="12.75">
      <c r="A46" s="24"/>
      <c r="B46" s="24"/>
      <c r="C46" s="24" t="s">
        <v>288</v>
      </c>
      <c r="D46" s="236" t="s">
        <v>260</v>
      </c>
      <c r="E46" s="113">
        <v>22.5</v>
      </c>
      <c r="F46" s="204">
        <v>22.5</v>
      </c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</row>
    <row r="47" spans="1:104" ht="12.75">
      <c r="A47" s="24"/>
      <c r="B47" s="24"/>
      <c r="C47" s="24" t="s">
        <v>203</v>
      </c>
      <c r="D47" s="236" t="s">
        <v>225</v>
      </c>
      <c r="E47" s="113">
        <f>E46</f>
        <v>22.5</v>
      </c>
      <c r="F47" s="204">
        <f>F46</f>
        <v>22.5</v>
      </c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</row>
    <row r="48" spans="1:104" ht="38.25">
      <c r="A48" s="24"/>
      <c r="B48" s="24" t="s">
        <v>477</v>
      </c>
      <c r="C48" s="24"/>
      <c r="D48" s="236" t="s">
        <v>410</v>
      </c>
      <c r="E48" s="113">
        <f>E49</f>
        <v>22.5</v>
      </c>
      <c r="F48" s="204">
        <f>F49</f>
        <v>22.5</v>
      </c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</row>
    <row r="49" spans="1:104" ht="12.75">
      <c r="A49" s="24"/>
      <c r="B49" s="24"/>
      <c r="C49" s="24" t="s">
        <v>288</v>
      </c>
      <c r="D49" s="236" t="s">
        <v>260</v>
      </c>
      <c r="E49" s="113">
        <v>22.5</v>
      </c>
      <c r="F49" s="204">
        <v>22.5</v>
      </c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</row>
    <row r="50" spans="1:104" ht="12.75">
      <c r="A50" s="24"/>
      <c r="B50" s="24"/>
      <c r="C50" s="24" t="s">
        <v>203</v>
      </c>
      <c r="D50" s="236" t="s">
        <v>225</v>
      </c>
      <c r="E50" s="113">
        <f>E49</f>
        <v>22.5</v>
      </c>
      <c r="F50" s="204">
        <f>F49</f>
        <v>22.5</v>
      </c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</row>
    <row r="51" spans="1:104" ht="12.75">
      <c r="A51" s="24" t="s">
        <v>250</v>
      </c>
      <c r="B51" s="24"/>
      <c r="C51" s="24"/>
      <c r="D51" s="227" t="s">
        <v>239</v>
      </c>
      <c r="E51" s="113">
        <f aca="true" t="shared" si="2" ref="E51:F53">E52</f>
        <v>200</v>
      </c>
      <c r="F51" s="203">
        <f t="shared" si="2"/>
        <v>200</v>
      </c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</row>
    <row r="52" spans="1:104" ht="12.75">
      <c r="A52" s="24"/>
      <c r="B52" s="24" t="s">
        <v>547</v>
      </c>
      <c r="C52" s="24"/>
      <c r="D52" s="1" t="s">
        <v>239</v>
      </c>
      <c r="E52" s="113">
        <f t="shared" si="2"/>
        <v>200</v>
      </c>
      <c r="F52" s="204">
        <f t="shared" si="2"/>
        <v>200</v>
      </c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</row>
    <row r="53" spans="1:104" ht="12.75">
      <c r="A53" s="24"/>
      <c r="B53" s="24" t="s">
        <v>548</v>
      </c>
      <c r="C53" s="24"/>
      <c r="D53" s="1" t="s">
        <v>240</v>
      </c>
      <c r="E53" s="113">
        <f t="shared" si="2"/>
        <v>200</v>
      </c>
      <c r="F53" s="204">
        <f t="shared" si="2"/>
        <v>200</v>
      </c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</row>
    <row r="54" spans="1:104" ht="12.75">
      <c r="A54" s="24"/>
      <c r="B54" s="24"/>
      <c r="C54" s="24" t="s">
        <v>192</v>
      </c>
      <c r="D54" s="209" t="s">
        <v>193</v>
      </c>
      <c r="E54" s="113">
        <v>200</v>
      </c>
      <c r="F54" s="204">
        <v>200</v>
      </c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</row>
    <row r="55" spans="1:104" ht="12.75">
      <c r="A55" s="24"/>
      <c r="B55" s="24"/>
      <c r="C55" s="24" t="s">
        <v>195</v>
      </c>
      <c r="D55" s="227" t="s">
        <v>196</v>
      </c>
      <c r="E55" s="113">
        <f>E54</f>
        <v>200</v>
      </c>
      <c r="F55" s="204">
        <f>F54</f>
        <v>200</v>
      </c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</row>
    <row r="56" spans="1:104" ht="12.75">
      <c r="A56" s="24" t="s">
        <v>279</v>
      </c>
      <c r="B56" s="24"/>
      <c r="C56" s="24"/>
      <c r="D56" s="227" t="s">
        <v>241</v>
      </c>
      <c r="E56" s="113">
        <f>E57+E64</f>
        <v>239.6</v>
      </c>
      <c r="F56" s="210">
        <f>F57+F64</f>
        <v>246.6</v>
      </c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</row>
    <row r="57" spans="1:104" ht="38.25">
      <c r="A57" s="24"/>
      <c r="B57" s="24" t="s">
        <v>478</v>
      </c>
      <c r="C57" s="24"/>
      <c r="D57" s="1" t="s">
        <v>131</v>
      </c>
      <c r="E57" s="113">
        <f>E58+E61</f>
        <v>161</v>
      </c>
      <c r="F57" s="113">
        <f>F58+F61</f>
        <v>168</v>
      </c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</row>
    <row r="58" spans="1:104" ht="25.5">
      <c r="A58" s="24"/>
      <c r="B58" s="24" t="s">
        <v>479</v>
      </c>
      <c r="C58" s="24"/>
      <c r="D58" s="1" t="s">
        <v>68</v>
      </c>
      <c r="E58" s="113">
        <f>E59</f>
        <v>44</v>
      </c>
      <c r="F58" s="210">
        <f>F59</f>
        <v>48</v>
      </c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</row>
    <row r="59" spans="1:104" ht="25.5">
      <c r="A59" s="24"/>
      <c r="B59" s="24"/>
      <c r="C59" s="24" t="s">
        <v>188</v>
      </c>
      <c r="D59" s="1" t="s">
        <v>466</v>
      </c>
      <c r="E59" s="113">
        <v>44</v>
      </c>
      <c r="F59" s="210">
        <v>48</v>
      </c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</row>
    <row r="60" spans="1:104" ht="25.5">
      <c r="A60" s="24"/>
      <c r="B60" s="24"/>
      <c r="C60" s="24" t="s">
        <v>190</v>
      </c>
      <c r="D60" s="1" t="s">
        <v>467</v>
      </c>
      <c r="E60" s="113">
        <f>E59</f>
        <v>44</v>
      </c>
      <c r="F60" s="210">
        <f>F59</f>
        <v>48</v>
      </c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</row>
    <row r="61" spans="1:104" ht="25.5">
      <c r="A61" s="24"/>
      <c r="B61" s="24" t="s">
        <v>480</v>
      </c>
      <c r="C61" s="24"/>
      <c r="D61" s="1" t="s">
        <v>262</v>
      </c>
      <c r="E61" s="113">
        <f>E62</f>
        <v>117</v>
      </c>
      <c r="F61" s="203">
        <f>F62</f>
        <v>120</v>
      </c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</row>
    <row r="62" spans="1:104" ht="25.5">
      <c r="A62" s="24"/>
      <c r="B62" s="24"/>
      <c r="C62" s="24" t="s">
        <v>188</v>
      </c>
      <c r="D62" s="1" t="s">
        <v>466</v>
      </c>
      <c r="E62" s="113">
        <v>117</v>
      </c>
      <c r="F62" s="204">
        <v>120</v>
      </c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</row>
    <row r="63" spans="1:104" ht="25.5">
      <c r="A63" s="24"/>
      <c r="B63" s="24"/>
      <c r="C63" s="24" t="s">
        <v>190</v>
      </c>
      <c r="D63" s="1" t="s">
        <v>467</v>
      </c>
      <c r="E63" s="113">
        <f>E62</f>
        <v>117</v>
      </c>
      <c r="F63" s="204">
        <f>F62</f>
        <v>120</v>
      </c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</row>
    <row r="64" spans="1:104" ht="25.5">
      <c r="A64" s="24"/>
      <c r="B64" s="24" t="s">
        <v>481</v>
      </c>
      <c r="C64" s="24"/>
      <c r="D64" s="1" t="s">
        <v>122</v>
      </c>
      <c r="E64" s="113">
        <f>E65+E68</f>
        <v>78.6</v>
      </c>
      <c r="F64" s="113">
        <f>F65+F68</f>
        <v>78.6</v>
      </c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</row>
    <row r="65" spans="1:104" ht="12.75">
      <c r="A65" s="24"/>
      <c r="B65" s="24" t="s">
        <v>482</v>
      </c>
      <c r="C65" s="24"/>
      <c r="D65" s="1" t="s">
        <v>132</v>
      </c>
      <c r="E65" s="113">
        <f>E66</f>
        <v>20</v>
      </c>
      <c r="F65" s="203">
        <f>F66</f>
        <v>20</v>
      </c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</row>
    <row r="66" spans="1:104" ht="25.5">
      <c r="A66" s="24"/>
      <c r="B66" s="24"/>
      <c r="C66" s="24" t="s">
        <v>188</v>
      </c>
      <c r="D66" s="1" t="s">
        <v>466</v>
      </c>
      <c r="E66" s="113">
        <v>20</v>
      </c>
      <c r="F66" s="204">
        <v>20</v>
      </c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</row>
    <row r="67" spans="1:104" ht="25.5">
      <c r="A67" s="24"/>
      <c r="B67" s="24"/>
      <c r="C67" s="24" t="s">
        <v>190</v>
      </c>
      <c r="D67" s="1" t="s">
        <v>467</v>
      </c>
      <c r="E67" s="113">
        <f>E66</f>
        <v>20</v>
      </c>
      <c r="F67" s="204">
        <f>F66</f>
        <v>20</v>
      </c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</row>
    <row r="68" spans="1:104" ht="25.5">
      <c r="A68" s="24"/>
      <c r="B68" s="24" t="s">
        <v>483</v>
      </c>
      <c r="C68" s="24"/>
      <c r="D68" s="1" t="s">
        <v>123</v>
      </c>
      <c r="E68" s="113">
        <f>E69</f>
        <v>58.6</v>
      </c>
      <c r="F68" s="203">
        <f>F69</f>
        <v>58.6</v>
      </c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</row>
    <row r="69" spans="1:104" ht="25.5">
      <c r="A69" s="24"/>
      <c r="B69" s="24"/>
      <c r="C69" s="24" t="s">
        <v>188</v>
      </c>
      <c r="D69" s="1" t="s">
        <v>466</v>
      </c>
      <c r="E69" s="113">
        <v>58.6</v>
      </c>
      <c r="F69" s="203">
        <v>58.6</v>
      </c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</row>
    <row r="70" spans="1:104" ht="25.5">
      <c r="A70" s="24"/>
      <c r="B70" s="24"/>
      <c r="C70" s="24" t="s">
        <v>190</v>
      </c>
      <c r="D70" s="1" t="s">
        <v>467</v>
      </c>
      <c r="E70" s="113">
        <f>E69</f>
        <v>58.6</v>
      </c>
      <c r="F70" s="203">
        <f>F69</f>
        <v>58.6</v>
      </c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</row>
    <row r="71" spans="1:104" ht="12.75">
      <c r="A71" s="185" t="s">
        <v>26</v>
      </c>
      <c r="B71" s="185"/>
      <c r="C71" s="185"/>
      <c r="D71" s="186" t="s">
        <v>27</v>
      </c>
      <c r="E71" s="105">
        <f aca="true" t="shared" si="3" ref="E71:F73">E72</f>
        <v>347.4</v>
      </c>
      <c r="F71" s="202">
        <f t="shared" si="3"/>
        <v>331.9</v>
      </c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</row>
    <row r="72" spans="1:104" ht="12.75">
      <c r="A72" s="24" t="s">
        <v>28</v>
      </c>
      <c r="B72" s="24"/>
      <c r="C72" s="24"/>
      <c r="D72" s="183" t="s">
        <v>29</v>
      </c>
      <c r="E72" s="113">
        <f t="shared" si="3"/>
        <v>347.4</v>
      </c>
      <c r="F72" s="203">
        <f t="shared" si="3"/>
        <v>331.9</v>
      </c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</row>
    <row r="73" spans="1:104" ht="25.5">
      <c r="A73" s="24"/>
      <c r="B73" s="24" t="s">
        <v>484</v>
      </c>
      <c r="C73" s="24"/>
      <c r="D73" s="258" t="s">
        <v>406</v>
      </c>
      <c r="E73" s="113">
        <f t="shared" si="3"/>
        <v>347.4</v>
      </c>
      <c r="F73" s="210">
        <f t="shared" si="3"/>
        <v>331.9</v>
      </c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</row>
    <row r="74" spans="1:104" ht="51">
      <c r="A74" s="24"/>
      <c r="B74" s="24" t="s">
        <v>485</v>
      </c>
      <c r="C74" s="24"/>
      <c r="D74" s="258" t="s">
        <v>407</v>
      </c>
      <c r="E74" s="113">
        <f>E76</f>
        <v>347.4</v>
      </c>
      <c r="F74" s="203">
        <f>F76</f>
        <v>331.9</v>
      </c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</row>
    <row r="75" spans="1:104" ht="76.5">
      <c r="A75" s="24"/>
      <c r="B75" s="24" t="s">
        <v>486</v>
      </c>
      <c r="C75" s="24"/>
      <c r="D75" s="258" t="s">
        <v>487</v>
      </c>
      <c r="E75" s="113">
        <f>E76</f>
        <v>347.4</v>
      </c>
      <c r="F75" s="203">
        <f>F76</f>
        <v>331.9</v>
      </c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</row>
    <row r="76" spans="1:104" ht="57" customHeight="1">
      <c r="A76" s="24"/>
      <c r="B76" s="24"/>
      <c r="C76" s="24" t="s">
        <v>186</v>
      </c>
      <c r="D76" s="1" t="s">
        <v>464</v>
      </c>
      <c r="E76" s="113">
        <v>347.4</v>
      </c>
      <c r="F76" s="203">
        <v>331.9</v>
      </c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</row>
    <row r="77" spans="1:104" ht="25.5">
      <c r="A77" s="24"/>
      <c r="B77" s="24"/>
      <c r="C77" s="24" t="s">
        <v>187</v>
      </c>
      <c r="D77" s="1" t="s">
        <v>465</v>
      </c>
      <c r="E77" s="113">
        <f>E76</f>
        <v>347.4</v>
      </c>
      <c r="F77" s="203">
        <f>F76</f>
        <v>331.9</v>
      </c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</row>
    <row r="78" spans="1:104" ht="25.5">
      <c r="A78" s="39" t="s">
        <v>125</v>
      </c>
      <c r="B78" s="39"/>
      <c r="C78" s="39"/>
      <c r="D78" s="225" t="s">
        <v>220</v>
      </c>
      <c r="E78" s="105">
        <f>E79</f>
        <v>3381</v>
      </c>
      <c r="F78" s="202">
        <f>F79</f>
        <v>3654</v>
      </c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</row>
    <row r="79" spans="1:104" ht="12.75">
      <c r="A79" s="24" t="s">
        <v>15</v>
      </c>
      <c r="B79" s="24"/>
      <c r="C79" s="24"/>
      <c r="D79" s="226" t="s">
        <v>16</v>
      </c>
      <c r="E79" s="113">
        <f>E80+E84</f>
        <v>3381</v>
      </c>
      <c r="F79" s="113">
        <f>F80+F84</f>
        <v>3654</v>
      </c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</row>
    <row r="80" spans="1:104" ht="25.5">
      <c r="A80" s="24"/>
      <c r="B80" s="24" t="s">
        <v>488</v>
      </c>
      <c r="C80" s="24"/>
      <c r="D80" s="1" t="s">
        <v>376</v>
      </c>
      <c r="E80" s="113">
        <f>E81</f>
        <v>290</v>
      </c>
      <c r="F80" s="203">
        <f>F81</f>
        <v>319</v>
      </c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</row>
    <row r="81" spans="1:104" ht="25.5">
      <c r="A81" s="24"/>
      <c r="B81" s="24" t="s">
        <v>560</v>
      </c>
      <c r="C81" s="24"/>
      <c r="D81" s="1" t="s">
        <v>559</v>
      </c>
      <c r="E81" s="113">
        <f>E82</f>
        <v>290</v>
      </c>
      <c r="F81" s="203">
        <f>F82</f>
        <v>319</v>
      </c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</row>
    <row r="82" spans="1:104" ht="25.5">
      <c r="A82" s="24"/>
      <c r="B82" s="24"/>
      <c r="C82" s="24" t="s">
        <v>188</v>
      </c>
      <c r="D82" s="1" t="s">
        <v>466</v>
      </c>
      <c r="E82" s="113">
        <v>290</v>
      </c>
      <c r="F82" s="203">
        <v>319</v>
      </c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</row>
    <row r="83" spans="1:104" ht="25.5">
      <c r="A83" s="24"/>
      <c r="B83" s="24"/>
      <c r="C83" s="24" t="s">
        <v>190</v>
      </c>
      <c r="D83" s="1" t="s">
        <v>467</v>
      </c>
      <c r="E83" s="113">
        <f>E82</f>
        <v>290</v>
      </c>
      <c r="F83" s="203">
        <f>F82</f>
        <v>319</v>
      </c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</row>
    <row r="84" spans="1:104" ht="38.25">
      <c r="A84" s="24"/>
      <c r="B84" s="24" t="s">
        <v>489</v>
      </c>
      <c r="C84" s="24"/>
      <c r="D84" s="330" t="s">
        <v>490</v>
      </c>
      <c r="E84" s="113">
        <f>E85</f>
        <v>3091</v>
      </c>
      <c r="F84" s="210">
        <f>F85</f>
        <v>3335</v>
      </c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</row>
    <row r="85" spans="1:104" ht="12.75">
      <c r="A85" s="24"/>
      <c r="B85" s="331" t="s">
        <v>491</v>
      </c>
      <c r="C85" s="34"/>
      <c r="D85" s="332" t="s">
        <v>17</v>
      </c>
      <c r="E85" s="113">
        <f>E86</f>
        <v>3091</v>
      </c>
      <c r="F85" s="203">
        <f>F86</f>
        <v>3335</v>
      </c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</row>
    <row r="86" spans="1:104" ht="25.5">
      <c r="A86" s="24"/>
      <c r="B86" s="24"/>
      <c r="C86" s="24" t="s">
        <v>188</v>
      </c>
      <c r="D86" s="1" t="s">
        <v>466</v>
      </c>
      <c r="E86" s="113">
        <v>3091</v>
      </c>
      <c r="F86" s="203">
        <v>3335</v>
      </c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</row>
    <row r="87" spans="1:104" ht="25.5">
      <c r="A87" s="24"/>
      <c r="B87" s="24"/>
      <c r="C87" s="24" t="s">
        <v>190</v>
      </c>
      <c r="D87" s="1" t="s">
        <v>467</v>
      </c>
      <c r="E87" s="113">
        <f>E86</f>
        <v>3091</v>
      </c>
      <c r="F87" s="203">
        <f>F86</f>
        <v>3335</v>
      </c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</row>
    <row r="88" spans="1:104" ht="12.75">
      <c r="A88" s="39" t="s">
        <v>167</v>
      </c>
      <c r="B88" s="39"/>
      <c r="C88" s="39"/>
      <c r="D88" s="225" t="s">
        <v>168</v>
      </c>
      <c r="E88" s="105">
        <f>E89+E113</f>
        <v>6368.7</v>
      </c>
      <c r="F88" s="105">
        <f>F89+F113</f>
        <v>7296.8</v>
      </c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</row>
    <row r="89" spans="1:104" ht="12.75">
      <c r="A89" s="24" t="s">
        <v>371</v>
      </c>
      <c r="B89" s="24"/>
      <c r="C89" s="24"/>
      <c r="D89" s="1" t="s">
        <v>372</v>
      </c>
      <c r="E89" s="113">
        <f>E104+E97+E90</f>
        <v>5268.7</v>
      </c>
      <c r="F89" s="113">
        <f>F104+F97+F90</f>
        <v>6096.8</v>
      </c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</row>
    <row r="90" spans="1:104" ht="25.5">
      <c r="A90" s="24"/>
      <c r="B90" s="24" t="s">
        <v>630</v>
      </c>
      <c r="C90" s="24"/>
      <c r="D90" s="1" t="s">
        <v>627</v>
      </c>
      <c r="E90" s="113">
        <f aca="true" t="shared" si="4" ref="E90:F93">E91</f>
        <v>436.2</v>
      </c>
      <c r="F90" s="113">
        <f t="shared" si="4"/>
        <v>908.3</v>
      </c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</row>
    <row r="91" spans="1:104" ht="51">
      <c r="A91" s="24"/>
      <c r="B91" s="24" t="s">
        <v>631</v>
      </c>
      <c r="C91" s="24"/>
      <c r="D91" s="1" t="s">
        <v>628</v>
      </c>
      <c r="E91" s="113">
        <f t="shared" si="4"/>
        <v>436.2</v>
      </c>
      <c r="F91" s="113">
        <f t="shared" si="4"/>
        <v>908.3</v>
      </c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</row>
    <row r="92" spans="1:104" ht="25.5">
      <c r="A92" s="24"/>
      <c r="B92" s="24" t="s">
        <v>632</v>
      </c>
      <c r="C92" s="24"/>
      <c r="D92" s="1" t="s">
        <v>629</v>
      </c>
      <c r="E92" s="113">
        <f t="shared" si="4"/>
        <v>436.2</v>
      </c>
      <c r="F92" s="113">
        <f t="shared" si="4"/>
        <v>908.3</v>
      </c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</row>
    <row r="93" spans="1:104" ht="25.5">
      <c r="A93" s="24"/>
      <c r="B93" s="24"/>
      <c r="C93" s="24" t="s">
        <v>188</v>
      </c>
      <c r="D93" s="1" t="s">
        <v>466</v>
      </c>
      <c r="E93" s="113">
        <f t="shared" si="4"/>
        <v>436.2</v>
      </c>
      <c r="F93" s="113">
        <f t="shared" si="4"/>
        <v>908.3</v>
      </c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</row>
    <row r="94" spans="1:104" ht="25.5">
      <c r="A94" s="24"/>
      <c r="B94" s="24"/>
      <c r="C94" s="24" t="s">
        <v>190</v>
      </c>
      <c r="D94" s="1" t="s">
        <v>467</v>
      </c>
      <c r="E94" s="113">
        <v>436.2</v>
      </c>
      <c r="F94" s="113">
        <v>908.3</v>
      </c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</row>
    <row r="95" spans="1:104" ht="12.75" hidden="1">
      <c r="A95" s="24"/>
      <c r="B95" s="24"/>
      <c r="C95" s="24"/>
      <c r="D95" s="1"/>
      <c r="E95" s="113"/>
      <c r="F95" s="113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</row>
    <row r="96" spans="1:104" ht="12.75" hidden="1">
      <c r="A96" s="24"/>
      <c r="B96" s="24"/>
      <c r="C96" s="24"/>
      <c r="D96" s="1"/>
      <c r="E96" s="113"/>
      <c r="F96" s="113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</row>
    <row r="97" spans="1:104" ht="25.5">
      <c r="A97" s="24"/>
      <c r="B97" s="24" t="s">
        <v>495</v>
      </c>
      <c r="C97" s="24"/>
      <c r="D97" s="1" t="s">
        <v>423</v>
      </c>
      <c r="E97" s="113">
        <f aca="true" t="shared" si="5" ref="E97:F101">E98</f>
        <v>1207.9</v>
      </c>
      <c r="F97" s="204">
        <f t="shared" si="5"/>
        <v>1284.4</v>
      </c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</row>
    <row r="98" spans="1:104" ht="63.75">
      <c r="A98" s="24"/>
      <c r="B98" s="24" t="s">
        <v>496</v>
      </c>
      <c r="C98" s="24"/>
      <c r="D98" s="1" t="s">
        <v>424</v>
      </c>
      <c r="E98" s="113">
        <f t="shared" si="5"/>
        <v>1207.9</v>
      </c>
      <c r="F98" s="204">
        <f t="shared" si="5"/>
        <v>1284.4</v>
      </c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</row>
    <row r="99" spans="1:104" ht="38.25">
      <c r="A99" s="24"/>
      <c r="B99" s="24" t="s">
        <v>497</v>
      </c>
      <c r="C99" s="24"/>
      <c r="D99" s="1" t="s">
        <v>425</v>
      </c>
      <c r="E99" s="113">
        <f t="shared" si="5"/>
        <v>1207.9</v>
      </c>
      <c r="F99" s="204">
        <f t="shared" si="5"/>
        <v>1284.4</v>
      </c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</row>
    <row r="100" spans="1:104" ht="63.75">
      <c r="A100" s="24"/>
      <c r="B100" s="39"/>
      <c r="C100" s="24"/>
      <c r="D100" s="1" t="s">
        <v>602</v>
      </c>
      <c r="E100" s="113">
        <f t="shared" si="5"/>
        <v>1207.9</v>
      </c>
      <c r="F100" s="204">
        <f t="shared" si="5"/>
        <v>1284.4</v>
      </c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</row>
    <row r="101" spans="1:104" ht="12.75">
      <c r="A101" s="24"/>
      <c r="B101" s="39"/>
      <c r="C101" s="24"/>
      <c r="D101" s="1" t="s">
        <v>541</v>
      </c>
      <c r="E101" s="113">
        <f t="shared" si="5"/>
        <v>1207.9</v>
      </c>
      <c r="F101" s="204">
        <f t="shared" si="5"/>
        <v>1284.4</v>
      </c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</row>
    <row r="102" spans="1:104" ht="25.5">
      <c r="A102" s="24"/>
      <c r="B102" s="39"/>
      <c r="C102" s="24" t="s">
        <v>188</v>
      </c>
      <c r="D102" s="1" t="s">
        <v>466</v>
      </c>
      <c r="E102" s="113">
        <v>1207.9</v>
      </c>
      <c r="F102" s="204">
        <v>1284.4</v>
      </c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</row>
    <row r="103" spans="1:104" ht="25.5">
      <c r="A103" s="24"/>
      <c r="B103" s="39"/>
      <c r="C103" s="24" t="s">
        <v>190</v>
      </c>
      <c r="D103" s="1" t="s">
        <v>467</v>
      </c>
      <c r="E103" s="113">
        <f>E102</f>
        <v>1207.9</v>
      </c>
      <c r="F103" s="113">
        <f>F102</f>
        <v>1284.4</v>
      </c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</row>
    <row r="104" spans="1:104" ht="12.75">
      <c r="A104" s="24"/>
      <c r="B104" s="24" t="s">
        <v>492</v>
      </c>
      <c r="C104" s="39"/>
      <c r="D104" s="1" t="s">
        <v>373</v>
      </c>
      <c r="E104" s="113">
        <f>E105+E108</f>
        <v>3624.6</v>
      </c>
      <c r="F104" s="113">
        <f>F105+F108</f>
        <v>3904.1</v>
      </c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</row>
    <row r="105" spans="1:104" ht="25.5">
      <c r="A105" s="24"/>
      <c r="B105" s="24" t="s">
        <v>493</v>
      </c>
      <c r="C105" s="39"/>
      <c r="D105" s="1" t="s">
        <v>549</v>
      </c>
      <c r="E105" s="113">
        <f>E106</f>
        <v>3222</v>
      </c>
      <c r="F105" s="113">
        <f>F106</f>
        <v>3476</v>
      </c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</row>
    <row r="106" spans="1:104" ht="25.5">
      <c r="A106" s="24"/>
      <c r="B106" s="39"/>
      <c r="C106" s="24" t="s">
        <v>188</v>
      </c>
      <c r="D106" s="1" t="s">
        <v>466</v>
      </c>
      <c r="E106" s="113">
        <v>3222</v>
      </c>
      <c r="F106" s="204">
        <v>3476</v>
      </c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</row>
    <row r="107" spans="1:104" ht="25.5">
      <c r="A107" s="24"/>
      <c r="B107" s="39"/>
      <c r="C107" s="24" t="s">
        <v>190</v>
      </c>
      <c r="D107" s="1" t="s">
        <v>467</v>
      </c>
      <c r="E107" s="113">
        <f>E106</f>
        <v>3222</v>
      </c>
      <c r="F107" s="204">
        <f>F106</f>
        <v>3476</v>
      </c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</row>
    <row r="108" spans="1:104" ht="25.5">
      <c r="A108" s="24"/>
      <c r="B108" s="24" t="s">
        <v>494</v>
      </c>
      <c r="C108" s="24"/>
      <c r="D108" s="304" t="s">
        <v>426</v>
      </c>
      <c r="E108" s="113">
        <f>E111</f>
        <v>402.6</v>
      </c>
      <c r="F108" s="204">
        <f>F111</f>
        <v>428.1</v>
      </c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</row>
    <row r="109" spans="1:104" ht="63.75">
      <c r="A109" s="24"/>
      <c r="B109" s="24"/>
      <c r="C109" s="24"/>
      <c r="D109" s="1" t="s">
        <v>602</v>
      </c>
      <c r="E109" s="113">
        <f>E110</f>
        <v>402.6</v>
      </c>
      <c r="F109" s="204">
        <f>F110</f>
        <v>428.1</v>
      </c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</row>
    <row r="110" spans="1:104" s="358" customFormat="1" ht="12.75">
      <c r="A110" s="354"/>
      <c r="B110" s="354"/>
      <c r="C110" s="354"/>
      <c r="D110" s="1" t="s">
        <v>541</v>
      </c>
      <c r="E110" s="355">
        <f>E111</f>
        <v>402.6</v>
      </c>
      <c r="F110" s="356">
        <f>F111</f>
        <v>428.1</v>
      </c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  <c r="CG110" s="357"/>
      <c r="CH110" s="357"/>
      <c r="CI110" s="357"/>
      <c r="CJ110" s="357"/>
      <c r="CK110" s="357"/>
      <c r="CL110" s="357"/>
      <c r="CM110" s="357"/>
      <c r="CN110" s="357"/>
      <c r="CO110" s="357"/>
      <c r="CP110" s="357"/>
      <c r="CQ110" s="357"/>
      <c r="CR110" s="357"/>
      <c r="CS110" s="357"/>
      <c r="CT110" s="357"/>
      <c r="CU110" s="357"/>
      <c r="CV110" s="357"/>
      <c r="CW110" s="357"/>
      <c r="CX110" s="357"/>
      <c r="CY110" s="357"/>
      <c r="CZ110" s="357"/>
    </row>
    <row r="111" spans="1:104" ht="25.5">
      <c r="A111" s="24"/>
      <c r="B111" s="39"/>
      <c r="C111" s="24" t="s">
        <v>188</v>
      </c>
      <c r="D111" s="1" t="s">
        <v>466</v>
      </c>
      <c r="E111" s="113">
        <v>402.6</v>
      </c>
      <c r="F111" s="204">
        <v>428.1</v>
      </c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</row>
    <row r="112" spans="1:104" ht="25.5">
      <c r="A112" s="24"/>
      <c r="B112" s="39"/>
      <c r="C112" s="24" t="s">
        <v>190</v>
      </c>
      <c r="D112" s="1" t="s">
        <v>467</v>
      </c>
      <c r="E112" s="113">
        <f>E111</f>
        <v>402.6</v>
      </c>
      <c r="F112" s="204">
        <f>F111</f>
        <v>428.1</v>
      </c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</row>
    <row r="113" spans="1:104" ht="12.75">
      <c r="A113" s="24" t="s">
        <v>112</v>
      </c>
      <c r="B113" s="24"/>
      <c r="C113" s="24"/>
      <c r="D113" s="1" t="s">
        <v>113</v>
      </c>
      <c r="E113" s="113">
        <f aca="true" t="shared" si="6" ref="E113:F115">E114</f>
        <v>1100</v>
      </c>
      <c r="F113" s="113">
        <f t="shared" si="6"/>
        <v>1200</v>
      </c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</row>
    <row r="114" spans="1:104" ht="12.75">
      <c r="A114" s="39"/>
      <c r="B114" s="24" t="s">
        <v>498</v>
      </c>
      <c r="C114" s="24"/>
      <c r="D114" s="236" t="s">
        <v>18</v>
      </c>
      <c r="E114" s="113">
        <f t="shared" si="6"/>
        <v>1100</v>
      </c>
      <c r="F114" s="204">
        <f t="shared" si="6"/>
        <v>1200</v>
      </c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</row>
    <row r="115" spans="1:104" ht="12.75">
      <c r="A115" s="39"/>
      <c r="B115" s="24" t="s">
        <v>499</v>
      </c>
      <c r="C115" s="24"/>
      <c r="D115" s="236" t="s">
        <v>19</v>
      </c>
      <c r="E115" s="113">
        <f t="shared" si="6"/>
        <v>1100</v>
      </c>
      <c r="F115" s="204">
        <f t="shared" si="6"/>
        <v>1200</v>
      </c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</row>
    <row r="116" spans="1:104" ht="25.5">
      <c r="A116" s="39"/>
      <c r="B116" s="24"/>
      <c r="C116" s="24" t="s">
        <v>188</v>
      </c>
      <c r="D116" s="1" t="s">
        <v>466</v>
      </c>
      <c r="E116" s="113">
        <v>1100</v>
      </c>
      <c r="F116" s="204">
        <v>1200</v>
      </c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</row>
    <row r="117" spans="1:104" ht="25.5">
      <c r="A117" s="39"/>
      <c r="B117" s="24"/>
      <c r="C117" s="24" t="s">
        <v>190</v>
      </c>
      <c r="D117" s="1" t="s">
        <v>467</v>
      </c>
      <c r="E117" s="113">
        <f>E116</f>
        <v>1100</v>
      </c>
      <c r="F117" s="204">
        <f>F116</f>
        <v>1200</v>
      </c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</row>
    <row r="118" spans="1:104" ht="12.75">
      <c r="A118" s="39" t="s">
        <v>114</v>
      </c>
      <c r="B118" s="39"/>
      <c r="C118" s="39"/>
      <c r="D118" s="225" t="s">
        <v>115</v>
      </c>
      <c r="E118" s="105">
        <f>E119+E124</f>
        <v>6512.1</v>
      </c>
      <c r="F118" s="105">
        <f>F119+F124</f>
        <v>5517.2</v>
      </c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</row>
    <row r="119" spans="1:104" ht="12.75">
      <c r="A119" s="24" t="s">
        <v>36</v>
      </c>
      <c r="B119" s="24"/>
      <c r="C119" s="24"/>
      <c r="D119" s="1" t="s">
        <v>37</v>
      </c>
      <c r="E119" s="113">
        <f aca="true" t="shared" si="7" ref="E119:F121">E120</f>
        <v>2065.4</v>
      </c>
      <c r="F119" s="203">
        <f t="shared" si="7"/>
        <v>668.3</v>
      </c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</row>
    <row r="120" spans="1:104" ht="12.75">
      <c r="A120" s="39"/>
      <c r="B120" s="24" t="s">
        <v>586</v>
      </c>
      <c r="C120" s="24"/>
      <c r="D120" s="1" t="s">
        <v>35</v>
      </c>
      <c r="E120" s="113">
        <f t="shared" si="7"/>
        <v>2065.4</v>
      </c>
      <c r="F120" s="203">
        <f t="shared" si="7"/>
        <v>668.3</v>
      </c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</row>
    <row r="121" spans="1:104" ht="23.25" customHeight="1">
      <c r="A121" s="39"/>
      <c r="B121" s="24" t="s">
        <v>565</v>
      </c>
      <c r="C121" s="24"/>
      <c r="D121" s="1" t="s">
        <v>564</v>
      </c>
      <c r="E121" s="113">
        <f t="shared" si="7"/>
        <v>2065.4</v>
      </c>
      <c r="F121" s="203">
        <f t="shared" si="7"/>
        <v>668.3</v>
      </c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</row>
    <row r="122" spans="1:104" ht="25.5">
      <c r="A122" s="39"/>
      <c r="B122" s="24"/>
      <c r="C122" s="24" t="s">
        <v>188</v>
      </c>
      <c r="D122" s="1" t="s">
        <v>466</v>
      </c>
      <c r="E122" s="113">
        <f>E123</f>
        <v>2065.4</v>
      </c>
      <c r="F122" s="203">
        <f>F123</f>
        <v>668.3</v>
      </c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</row>
    <row r="123" spans="1:104" ht="15.75" customHeight="1">
      <c r="A123" s="39"/>
      <c r="B123" s="24"/>
      <c r="C123" s="24" t="s">
        <v>190</v>
      </c>
      <c r="D123" s="227" t="s">
        <v>191</v>
      </c>
      <c r="E123" s="113">
        <v>2065.4</v>
      </c>
      <c r="F123" s="203">
        <v>668.3</v>
      </c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</row>
    <row r="124" spans="1:104" ht="12.75">
      <c r="A124" s="24" t="s">
        <v>128</v>
      </c>
      <c r="B124" s="24"/>
      <c r="C124" s="24"/>
      <c r="D124" s="227" t="s">
        <v>129</v>
      </c>
      <c r="E124" s="113">
        <f>E125</f>
        <v>4446.7</v>
      </c>
      <c r="F124" s="203">
        <f>F125</f>
        <v>4848.9</v>
      </c>
      <c r="G124" s="293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</row>
    <row r="125" spans="1:104" ht="12.75">
      <c r="A125" s="24"/>
      <c r="B125" s="24" t="s">
        <v>530</v>
      </c>
      <c r="C125" s="24"/>
      <c r="D125" s="226" t="s">
        <v>129</v>
      </c>
      <c r="E125" s="113">
        <f>E126+E129+E132+E135+E138+E141</f>
        <v>4446.7</v>
      </c>
      <c r="F125" s="113">
        <f>F126+F129+F132+F135+F138+F141</f>
        <v>4848.9</v>
      </c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</row>
    <row r="126" spans="1:104" ht="12.75">
      <c r="A126" s="24"/>
      <c r="B126" s="24" t="s">
        <v>506</v>
      </c>
      <c r="C126" s="24"/>
      <c r="D126" s="1" t="s">
        <v>507</v>
      </c>
      <c r="E126" s="113">
        <f>E127</f>
        <v>512.2</v>
      </c>
      <c r="F126" s="204">
        <f>F127</f>
        <v>563.7</v>
      </c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</row>
    <row r="127" spans="1:104" ht="25.5">
      <c r="A127" s="24"/>
      <c r="B127" s="24"/>
      <c r="C127" s="24" t="s">
        <v>188</v>
      </c>
      <c r="D127" s="1" t="s">
        <v>466</v>
      </c>
      <c r="E127" s="113">
        <v>512.2</v>
      </c>
      <c r="F127" s="204">
        <v>563.7</v>
      </c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</row>
    <row r="128" spans="1:104" ht="25.5">
      <c r="A128" s="24"/>
      <c r="B128" s="24"/>
      <c r="C128" s="24" t="s">
        <v>190</v>
      </c>
      <c r="D128" s="1" t="s">
        <v>467</v>
      </c>
      <c r="E128" s="113">
        <f>E127</f>
        <v>512.2</v>
      </c>
      <c r="F128" s="204">
        <f>F127</f>
        <v>563.7</v>
      </c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</row>
    <row r="129" spans="1:104" ht="12.75">
      <c r="A129" s="24"/>
      <c r="B129" s="24" t="s">
        <v>509</v>
      </c>
      <c r="C129" s="24"/>
      <c r="D129" s="1" t="s">
        <v>130</v>
      </c>
      <c r="E129" s="113">
        <f>E130</f>
        <v>395.2</v>
      </c>
      <c r="F129" s="204">
        <f>F130</f>
        <v>434.8</v>
      </c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</row>
    <row r="130" spans="1:104" ht="25.5">
      <c r="A130" s="24"/>
      <c r="B130" s="24"/>
      <c r="C130" s="24" t="s">
        <v>188</v>
      </c>
      <c r="D130" s="1" t="s">
        <v>466</v>
      </c>
      <c r="E130" s="113">
        <v>395.2</v>
      </c>
      <c r="F130" s="204">
        <v>434.8</v>
      </c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</row>
    <row r="131" spans="1:104" ht="25.5">
      <c r="A131" s="24"/>
      <c r="B131" s="24"/>
      <c r="C131" s="24" t="s">
        <v>190</v>
      </c>
      <c r="D131" s="1" t="s">
        <v>467</v>
      </c>
      <c r="E131" s="113">
        <f>E130</f>
        <v>395.2</v>
      </c>
      <c r="F131" s="204">
        <f>F130</f>
        <v>434.8</v>
      </c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</row>
    <row r="132" spans="1:104" ht="12.75">
      <c r="A132" s="24"/>
      <c r="B132" s="24" t="s">
        <v>508</v>
      </c>
      <c r="C132" s="24"/>
      <c r="D132" s="183" t="s">
        <v>20</v>
      </c>
      <c r="E132" s="113">
        <f>E133</f>
        <v>2231.3</v>
      </c>
      <c r="F132" s="204">
        <f>F133</f>
        <v>2454.4</v>
      </c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</row>
    <row r="133" spans="1:104" ht="25.5">
      <c r="A133" s="24"/>
      <c r="B133" s="24"/>
      <c r="C133" s="24" t="s">
        <v>188</v>
      </c>
      <c r="D133" s="1" t="s">
        <v>466</v>
      </c>
      <c r="E133" s="113">
        <v>2231.3</v>
      </c>
      <c r="F133" s="204">
        <v>2454.4</v>
      </c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</row>
    <row r="134" spans="1:104" ht="25.5" customHeight="1">
      <c r="A134" s="24"/>
      <c r="B134" s="24"/>
      <c r="C134" s="24" t="s">
        <v>190</v>
      </c>
      <c r="D134" s="1" t="s">
        <v>467</v>
      </c>
      <c r="E134" s="113">
        <f>E133</f>
        <v>2231.3</v>
      </c>
      <c r="F134" s="204">
        <f>F133</f>
        <v>2454.4</v>
      </c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</row>
    <row r="135" spans="1:104" ht="29.25" customHeight="1">
      <c r="A135" s="24"/>
      <c r="B135" s="24" t="s">
        <v>510</v>
      </c>
      <c r="C135" s="24"/>
      <c r="D135" s="1" t="s">
        <v>413</v>
      </c>
      <c r="E135" s="113">
        <v>234</v>
      </c>
      <c r="F135" s="204">
        <v>257</v>
      </c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</row>
    <row r="136" spans="1:104" ht="27" customHeight="1">
      <c r="A136" s="24"/>
      <c r="B136" s="24"/>
      <c r="C136" s="24" t="s">
        <v>188</v>
      </c>
      <c r="D136" s="1" t="s">
        <v>466</v>
      </c>
      <c r="E136" s="113">
        <v>234</v>
      </c>
      <c r="F136" s="204">
        <v>257</v>
      </c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</row>
    <row r="137" spans="1:104" ht="25.5" customHeight="1">
      <c r="A137" s="24"/>
      <c r="B137" s="24"/>
      <c r="C137" s="24" t="s">
        <v>190</v>
      </c>
      <c r="D137" s="1" t="s">
        <v>467</v>
      </c>
      <c r="E137" s="113">
        <f>E136</f>
        <v>234</v>
      </c>
      <c r="F137" s="204">
        <f>F136</f>
        <v>257</v>
      </c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</row>
    <row r="138" spans="1:104" ht="12.75">
      <c r="A138" s="24"/>
      <c r="B138" s="24" t="s">
        <v>513</v>
      </c>
      <c r="C138" s="24"/>
      <c r="D138" s="183" t="s">
        <v>21</v>
      </c>
      <c r="E138" s="113">
        <f>E139</f>
        <v>750</v>
      </c>
      <c r="F138" s="203">
        <f>F139</f>
        <v>780</v>
      </c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</row>
    <row r="139" spans="1:104" ht="25.5">
      <c r="A139" s="24"/>
      <c r="B139" s="24"/>
      <c r="C139" s="24" t="s">
        <v>188</v>
      </c>
      <c r="D139" s="1" t="s">
        <v>466</v>
      </c>
      <c r="E139" s="113">
        <v>750</v>
      </c>
      <c r="F139" s="203">
        <v>780</v>
      </c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</row>
    <row r="140" spans="1:104" ht="25.5">
      <c r="A140" s="24"/>
      <c r="B140" s="24"/>
      <c r="C140" s="24" t="s">
        <v>190</v>
      </c>
      <c r="D140" s="1" t="s">
        <v>467</v>
      </c>
      <c r="E140" s="113">
        <f>E139</f>
        <v>750</v>
      </c>
      <c r="F140" s="204">
        <f>F139</f>
        <v>780</v>
      </c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</row>
    <row r="141" spans="1:104" ht="12.75">
      <c r="A141" s="24"/>
      <c r="B141" s="24" t="s">
        <v>514</v>
      </c>
      <c r="C141" s="24"/>
      <c r="D141" s="183" t="s">
        <v>22</v>
      </c>
      <c r="E141" s="113">
        <f>E142</f>
        <v>324</v>
      </c>
      <c r="F141" s="204">
        <f>F142</f>
        <v>359</v>
      </c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</row>
    <row r="142" spans="1:104" ht="22.5" customHeight="1">
      <c r="A142" s="24"/>
      <c r="B142" s="24"/>
      <c r="C142" s="24" t="s">
        <v>188</v>
      </c>
      <c r="D142" s="1" t="s">
        <v>466</v>
      </c>
      <c r="E142" s="113">
        <v>324</v>
      </c>
      <c r="F142" s="204">
        <v>359</v>
      </c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</row>
    <row r="143" spans="1:104" ht="30" customHeight="1">
      <c r="A143" s="24"/>
      <c r="B143" s="24"/>
      <c r="C143" s="24" t="s">
        <v>190</v>
      </c>
      <c r="D143" s="1" t="s">
        <v>467</v>
      </c>
      <c r="E143" s="113">
        <v>324</v>
      </c>
      <c r="F143" s="204">
        <v>359</v>
      </c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</row>
    <row r="144" spans="1:104" ht="12.75">
      <c r="A144" s="39" t="s">
        <v>165</v>
      </c>
      <c r="B144" s="39"/>
      <c r="C144" s="39"/>
      <c r="D144" s="259" t="s">
        <v>166</v>
      </c>
      <c r="E144" s="341">
        <f aca="true" t="shared" si="8" ref="E144:F148">E145</f>
        <v>204</v>
      </c>
      <c r="F144" s="205">
        <f t="shared" si="8"/>
        <v>0</v>
      </c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</row>
    <row r="145" spans="1:104" ht="12.75">
      <c r="A145" s="24" t="s">
        <v>271</v>
      </c>
      <c r="B145" s="24"/>
      <c r="C145" s="24"/>
      <c r="D145" s="1" t="s">
        <v>272</v>
      </c>
      <c r="E145" s="342">
        <f t="shared" si="8"/>
        <v>204</v>
      </c>
      <c r="F145" s="204">
        <f t="shared" si="8"/>
        <v>0</v>
      </c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</row>
    <row r="146" spans="1:104" ht="12.75">
      <c r="A146" s="24"/>
      <c r="B146" s="24" t="s">
        <v>515</v>
      </c>
      <c r="C146" s="24"/>
      <c r="D146" s="1" t="s">
        <v>25</v>
      </c>
      <c r="E146" s="342">
        <f t="shared" si="8"/>
        <v>204</v>
      </c>
      <c r="F146" s="204">
        <f t="shared" si="8"/>
        <v>0</v>
      </c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</row>
    <row r="147" spans="1:104" ht="12.75">
      <c r="A147" s="24"/>
      <c r="B147" s="24" t="s">
        <v>516</v>
      </c>
      <c r="C147" s="24"/>
      <c r="D147" s="1" t="s">
        <v>25</v>
      </c>
      <c r="E147" s="342">
        <f t="shared" si="8"/>
        <v>204</v>
      </c>
      <c r="F147" s="204">
        <f t="shared" si="8"/>
        <v>0</v>
      </c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</row>
    <row r="148" spans="1:104" ht="38.25">
      <c r="A148" s="24"/>
      <c r="B148" s="24"/>
      <c r="C148" s="24" t="s">
        <v>197</v>
      </c>
      <c r="D148" s="260" t="s">
        <v>208</v>
      </c>
      <c r="E148" s="342">
        <f t="shared" si="8"/>
        <v>204</v>
      </c>
      <c r="F148" s="204">
        <f t="shared" si="8"/>
        <v>0</v>
      </c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</row>
    <row r="149" spans="1:104" ht="38.25">
      <c r="A149" s="24"/>
      <c r="B149" s="24"/>
      <c r="C149" s="24" t="s">
        <v>198</v>
      </c>
      <c r="D149" s="1" t="s">
        <v>209</v>
      </c>
      <c r="E149" s="342">
        <v>204</v>
      </c>
      <c r="F149" s="204">
        <v>0</v>
      </c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</row>
    <row r="150" spans="1:104" ht="12.75">
      <c r="A150" s="39" t="s">
        <v>235</v>
      </c>
      <c r="B150" s="39"/>
      <c r="C150" s="39"/>
      <c r="D150" s="225" t="s">
        <v>242</v>
      </c>
      <c r="E150" s="366">
        <f>E151</f>
        <v>9700</v>
      </c>
      <c r="F150" s="367">
        <f>F151</f>
        <v>9098</v>
      </c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</row>
    <row r="151" spans="1:104" ht="12.75">
      <c r="A151" s="24" t="s">
        <v>236</v>
      </c>
      <c r="B151" s="24"/>
      <c r="C151" s="24"/>
      <c r="D151" s="227" t="s">
        <v>237</v>
      </c>
      <c r="E151" s="359">
        <f>E152+E156</f>
        <v>9700</v>
      </c>
      <c r="F151" s="368">
        <f>F152+F156</f>
        <v>9098</v>
      </c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</row>
    <row r="152" spans="1:104" ht="12.75">
      <c r="A152" s="24"/>
      <c r="B152" s="24" t="s">
        <v>517</v>
      </c>
      <c r="C152" s="24"/>
      <c r="D152" s="1" t="s">
        <v>206</v>
      </c>
      <c r="E152" s="359">
        <f>E153</f>
        <v>8500</v>
      </c>
      <c r="F152" s="368">
        <f>F153</f>
        <v>7898</v>
      </c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</row>
    <row r="153" spans="1:104" ht="12.75">
      <c r="A153" s="24"/>
      <c r="B153" s="24" t="s">
        <v>518</v>
      </c>
      <c r="C153" s="24"/>
      <c r="D153" s="258" t="s">
        <v>519</v>
      </c>
      <c r="E153" s="359">
        <f>E154</f>
        <v>8500</v>
      </c>
      <c r="F153" s="360">
        <f>F154</f>
        <v>7898</v>
      </c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</row>
    <row r="154" spans="1:104" ht="30" customHeight="1">
      <c r="A154" s="24"/>
      <c r="B154" s="24"/>
      <c r="C154" s="24" t="s">
        <v>197</v>
      </c>
      <c r="D154" s="228" t="s">
        <v>208</v>
      </c>
      <c r="E154" s="359">
        <f>E155</f>
        <v>8500</v>
      </c>
      <c r="F154" s="360">
        <v>7898</v>
      </c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</row>
    <row r="155" spans="1:104" ht="25.5">
      <c r="A155" s="24"/>
      <c r="B155" s="24"/>
      <c r="C155" s="24" t="s">
        <v>204</v>
      </c>
      <c r="D155" s="227" t="s">
        <v>23</v>
      </c>
      <c r="E155" s="359">
        <v>8500</v>
      </c>
      <c r="F155" s="360">
        <f>F154</f>
        <v>7898</v>
      </c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</row>
    <row r="156" spans="1:104" ht="12.75">
      <c r="A156" s="24"/>
      <c r="B156" s="24" t="s">
        <v>520</v>
      </c>
      <c r="C156" s="24"/>
      <c r="D156" s="258" t="s">
        <v>24</v>
      </c>
      <c r="E156" s="359">
        <f aca="true" t="shared" si="9" ref="E156:F158">E157</f>
        <v>1200</v>
      </c>
      <c r="F156" s="360">
        <f t="shared" si="9"/>
        <v>1200</v>
      </c>
      <c r="J156" s="361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</row>
    <row r="157" spans="1:104" ht="25.5">
      <c r="A157" s="24"/>
      <c r="B157" s="24" t="s">
        <v>521</v>
      </c>
      <c r="C157" s="24"/>
      <c r="D157" s="258" t="s">
        <v>522</v>
      </c>
      <c r="E157" s="359">
        <f t="shared" si="9"/>
        <v>1200</v>
      </c>
      <c r="F157" s="360">
        <f t="shared" si="9"/>
        <v>1200</v>
      </c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</row>
    <row r="158" spans="1:104" ht="33.75" customHeight="1">
      <c r="A158" s="24"/>
      <c r="B158" s="24"/>
      <c r="C158" s="24" t="s">
        <v>197</v>
      </c>
      <c r="D158" s="228" t="s">
        <v>208</v>
      </c>
      <c r="E158" s="359">
        <f t="shared" si="9"/>
        <v>1200</v>
      </c>
      <c r="F158" s="360">
        <f t="shared" si="9"/>
        <v>1200</v>
      </c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</row>
    <row r="159" spans="1:104" ht="12.75">
      <c r="A159" s="24"/>
      <c r="B159" s="24"/>
      <c r="C159" s="24" t="s">
        <v>204</v>
      </c>
      <c r="D159" s="227" t="s">
        <v>205</v>
      </c>
      <c r="E159" s="359">
        <v>1200</v>
      </c>
      <c r="F159" s="360">
        <v>1200</v>
      </c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</row>
    <row r="160" spans="1:104" ht="12.75">
      <c r="A160" s="39" t="s">
        <v>141</v>
      </c>
      <c r="B160" s="39"/>
      <c r="C160" s="39"/>
      <c r="D160" s="225" t="s">
        <v>142</v>
      </c>
      <c r="E160" s="105">
        <f>E165+E161</f>
        <v>187.6</v>
      </c>
      <c r="F160" s="105">
        <f>F165+F161</f>
        <v>200.3</v>
      </c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</row>
    <row r="161" spans="1:104" ht="12.75">
      <c r="A161" s="24" t="s">
        <v>89</v>
      </c>
      <c r="B161" s="24"/>
      <c r="C161" s="24"/>
      <c r="D161" s="1" t="s">
        <v>90</v>
      </c>
      <c r="E161" s="377">
        <f>E162</f>
        <v>27</v>
      </c>
      <c r="F161" s="204">
        <f>F162</f>
        <v>27</v>
      </c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</row>
    <row r="162" spans="1:104" ht="12.75">
      <c r="A162" s="24"/>
      <c r="B162" s="24" t="s">
        <v>525</v>
      </c>
      <c r="C162" s="24"/>
      <c r="D162" s="1" t="s">
        <v>91</v>
      </c>
      <c r="E162" s="377">
        <f>E163</f>
        <v>27</v>
      </c>
      <c r="F162" s="204">
        <f>F163</f>
        <v>27</v>
      </c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</row>
    <row r="163" spans="1:104" ht="12.75">
      <c r="A163" s="24"/>
      <c r="B163" s="24"/>
      <c r="C163" s="24" t="s">
        <v>199</v>
      </c>
      <c r="D163" s="1" t="s">
        <v>200</v>
      </c>
      <c r="E163" s="377">
        <v>27</v>
      </c>
      <c r="F163" s="204">
        <f>F164</f>
        <v>27</v>
      </c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</row>
    <row r="164" spans="1:104" ht="12.75">
      <c r="A164" s="24"/>
      <c r="B164" s="24"/>
      <c r="C164" s="24" t="s">
        <v>201</v>
      </c>
      <c r="D164" s="1" t="s">
        <v>202</v>
      </c>
      <c r="E164" s="377">
        <f>E163</f>
        <v>27</v>
      </c>
      <c r="F164" s="204">
        <v>27</v>
      </c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</row>
    <row r="165" spans="1:104" ht="12.75">
      <c r="A165" s="24" t="s">
        <v>143</v>
      </c>
      <c r="B165" s="24"/>
      <c r="C165" s="24"/>
      <c r="D165" s="227" t="s">
        <v>263</v>
      </c>
      <c r="E165" s="113">
        <f>E166</f>
        <v>160.6</v>
      </c>
      <c r="F165" s="204">
        <f>F166</f>
        <v>173.3</v>
      </c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</row>
    <row r="166" spans="1:104" ht="25.5">
      <c r="A166" s="24"/>
      <c r="B166" s="297" t="s">
        <v>531</v>
      </c>
      <c r="C166" s="40"/>
      <c r="D166" s="298" t="s">
        <v>417</v>
      </c>
      <c r="E166" s="113">
        <f>E168</f>
        <v>160.6</v>
      </c>
      <c r="F166" s="204">
        <f>F168</f>
        <v>173.3</v>
      </c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</row>
    <row r="167" spans="1:104" ht="51">
      <c r="A167" s="24"/>
      <c r="B167" s="297" t="s">
        <v>532</v>
      </c>
      <c r="C167" s="40"/>
      <c r="D167" s="298" t="s">
        <v>418</v>
      </c>
      <c r="E167" s="113">
        <f>E168</f>
        <v>160.6</v>
      </c>
      <c r="F167" s="204">
        <f>F168</f>
        <v>173.3</v>
      </c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</row>
    <row r="168" spans="1:104" ht="63.75">
      <c r="A168" s="24"/>
      <c r="B168" s="41" t="s">
        <v>533</v>
      </c>
      <c r="C168" s="24"/>
      <c r="D168" s="298" t="s">
        <v>419</v>
      </c>
      <c r="E168" s="113">
        <f>E169</f>
        <v>160.6</v>
      </c>
      <c r="F168" s="204">
        <f>F169</f>
        <v>173.3</v>
      </c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</row>
    <row r="169" spans="1:104" ht="18" customHeight="1">
      <c r="A169" s="24"/>
      <c r="B169" s="24"/>
      <c r="C169" s="24" t="s">
        <v>197</v>
      </c>
      <c r="D169" s="260" t="s">
        <v>208</v>
      </c>
      <c r="E169" s="113">
        <v>160.6</v>
      </c>
      <c r="F169" s="204">
        <v>173.3</v>
      </c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</row>
    <row r="170" spans="1:104" ht="12.75">
      <c r="A170" s="24"/>
      <c r="B170" s="24"/>
      <c r="C170" s="24" t="s">
        <v>204</v>
      </c>
      <c r="D170" s="1" t="s">
        <v>205</v>
      </c>
      <c r="E170" s="113">
        <f>E169</f>
        <v>160.6</v>
      </c>
      <c r="F170" s="204">
        <f>F169</f>
        <v>173.3</v>
      </c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</row>
    <row r="171" spans="1:104" ht="12.75">
      <c r="A171" s="41"/>
      <c r="B171" s="41"/>
      <c r="C171" s="41"/>
      <c r="D171" s="229" t="s">
        <v>264</v>
      </c>
      <c r="E171" s="105">
        <f>E160+E150+E118+E88+E78+E71+E9+E144</f>
        <v>31746.6</v>
      </c>
      <c r="F171" s="105">
        <f>F160+F150+F118+F88+F78+F71+F9</f>
        <v>31187.6</v>
      </c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</row>
    <row r="172" spans="31:104" ht="12.75"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</row>
    <row r="173" spans="6:104" ht="12.75" hidden="1">
      <c r="F173" s="288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</row>
    <row r="174" spans="6:104" ht="12.75">
      <c r="F174" s="369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</row>
    <row r="175" spans="31:104" ht="12.75"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</row>
    <row r="176" spans="31:104" ht="12.75"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</row>
    <row r="177" spans="31:104" ht="12.75"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</row>
    <row r="178" spans="31:104" ht="12.75"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</row>
    <row r="179" spans="31:104" ht="12.75"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</row>
    <row r="180" spans="31:104" ht="12.75"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</row>
    <row r="181" spans="31:104" ht="12.75"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</row>
    <row r="182" spans="31:104" ht="12.75"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</row>
    <row r="183" spans="31:104" ht="12.75"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</row>
    <row r="184" spans="31:104" ht="12.75"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</row>
    <row r="185" spans="31:104" ht="12.75"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</row>
    <row r="186" spans="31:104" ht="12.75"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</row>
    <row r="187" spans="31:104" ht="12.75"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</row>
    <row r="188" spans="31:104" ht="12.75"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</row>
    <row r="189" spans="31:104" ht="12.75"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</row>
    <row r="190" spans="31:104" ht="12.75"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</row>
    <row r="191" spans="2:104" ht="12.75">
      <c r="B191" s="236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</row>
    <row r="192" spans="31:104" ht="12.75"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</row>
    <row r="193" spans="31:104" ht="12.75"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</row>
    <row r="194" spans="31:104" ht="12.75"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31:104" ht="12.75"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31:104" ht="12.75"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  <row r="197" spans="31:104" ht="12.75"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</row>
    <row r="198" spans="31:104" ht="12.75"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</row>
    <row r="199" spans="31:104" ht="12.75"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</row>
    <row r="200" spans="31:104" ht="12.75"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</row>
    <row r="201" spans="31:104" ht="12.75"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</row>
    <row r="202" spans="31:104" ht="12.75"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</row>
    <row r="203" spans="31:104" ht="12.75"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</row>
    <row r="204" spans="31:104" ht="12.75"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</row>
    <row r="205" spans="31:104" ht="12.75"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</row>
    <row r="206" spans="31:104" ht="12.75"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</row>
    <row r="207" spans="31:104" ht="12.75"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</row>
    <row r="208" spans="31:104" ht="12.75"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</row>
    <row r="209" spans="31:104" ht="12.75"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</row>
    <row r="210" spans="31:104" ht="12.75"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</row>
    <row r="211" spans="31:104" ht="12.75"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</row>
    <row r="212" spans="31:104" ht="12.75"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</row>
    <row r="213" spans="31:104" ht="12.75"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</row>
    <row r="214" spans="31:104" ht="12.75"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</row>
    <row r="215" spans="31:104" ht="12.75"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</row>
    <row r="216" spans="31:104" ht="12.75"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</row>
    <row r="217" spans="31:104" ht="12.75"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</row>
    <row r="218" spans="31:104" ht="12.75"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</row>
    <row r="219" spans="31:104" ht="12.75"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</row>
    <row r="220" spans="31:104" ht="12.75"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</row>
    <row r="221" spans="31:104" ht="12.75"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</row>
    <row r="222" spans="31:104" ht="12.75"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</row>
    <row r="223" spans="31:104" ht="12.75"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</row>
    <row r="224" spans="31:104" ht="12.75"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</row>
    <row r="225" spans="31:104" ht="12.75"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</row>
    <row r="226" spans="31:104" ht="12.75"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</row>
    <row r="227" spans="31:104" ht="12.75"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</row>
    <row r="228" spans="31:104" ht="12.75"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</row>
    <row r="229" spans="31:104" ht="12.75"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</row>
    <row r="230" spans="31:104" ht="12.75"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</row>
    <row r="231" spans="31:104" ht="12.75"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</row>
    <row r="232" spans="31:104" ht="12.75"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</row>
    <row r="233" spans="31:104" ht="12.75"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</row>
    <row r="234" spans="31:104" ht="12.75"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</row>
    <row r="235" spans="31:104" ht="12.75"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</row>
    <row r="236" spans="31:104" ht="12.75"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</row>
    <row r="237" spans="31:104" ht="12.75"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</row>
    <row r="238" spans="31:104" ht="12.75"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</row>
    <row r="239" spans="31:104" ht="12.75"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</row>
    <row r="240" spans="31:104" ht="12.75"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</row>
    <row r="241" spans="31:104" ht="12.75"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</row>
    <row r="242" spans="31:104" ht="12.75"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</row>
    <row r="243" spans="31:104" ht="12.75"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</row>
    <row r="244" spans="31:104" ht="12.75"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</row>
    <row r="245" spans="31:104" ht="12.75"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</row>
    <row r="246" spans="31:104" ht="12.75"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</row>
    <row r="247" spans="31:104" ht="12.75"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</row>
    <row r="248" spans="31:104" ht="12.75"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</row>
    <row r="249" spans="31:104" ht="12.75"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</row>
    <row r="250" spans="31:104" ht="12.75"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</row>
    <row r="251" spans="31:104" ht="12.75"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</row>
    <row r="252" spans="31:104" ht="12.75"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</row>
    <row r="253" spans="31:104" ht="12.75"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</row>
    <row r="254" spans="31:104" ht="12.75"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</row>
    <row r="255" spans="31:104" ht="12.75"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</row>
    <row r="256" spans="31:104" ht="12.75"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</row>
    <row r="257" spans="31:104" ht="12.75"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</row>
    <row r="258" spans="31:104" ht="12.75"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</row>
    <row r="259" spans="31:104" ht="12.75"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</row>
    <row r="260" spans="31:104" ht="12.75"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</row>
    <row r="261" spans="31:104" ht="12.75"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</row>
    <row r="262" spans="31:104" ht="12.75"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</row>
    <row r="263" spans="31:104" ht="12.75"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</row>
    <row r="264" spans="31:104" ht="12.75"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</row>
    <row r="265" spans="31:104" ht="12.75"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</row>
    <row r="266" spans="31:104" ht="12.75"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</row>
    <row r="267" spans="31:104" ht="12.75"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</row>
    <row r="268" spans="31:104" ht="12.75"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</row>
    <row r="269" spans="31:104" ht="12.75"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</row>
    <row r="270" spans="31:104" ht="12.75"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</row>
    <row r="271" spans="31:104" ht="12.75"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</row>
    <row r="272" spans="31:104" ht="12.75"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</row>
    <row r="273" spans="31:104" ht="12.75"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</row>
    <row r="274" spans="31:104" ht="12.75"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</row>
    <row r="275" spans="31:104" ht="12.75"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</row>
    <row r="276" spans="31:104" ht="12.75"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</row>
    <row r="277" spans="31:104" ht="12.75"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</row>
    <row r="278" spans="31:104" ht="12.75"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</row>
    <row r="279" spans="31:104" ht="12.75"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</row>
    <row r="280" spans="31:104" ht="12.75"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</row>
    <row r="281" spans="31:104" ht="12.75"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</row>
    <row r="282" spans="31:104" ht="12.75"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</row>
    <row r="283" spans="31:104" ht="12.75"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</row>
    <row r="284" spans="31:104" ht="12.75"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</row>
    <row r="285" spans="31:104" ht="12.75"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</row>
    <row r="286" spans="31:104" ht="12.75"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</row>
    <row r="287" spans="31:104" ht="12.75"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</row>
    <row r="288" spans="31:104" ht="12.75"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</row>
    <row r="289" spans="31:104" ht="12.75"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</row>
    <row r="290" spans="31:104" ht="12.75"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</row>
    <row r="291" spans="31:104" ht="12.75"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</row>
    <row r="292" spans="31:104" ht="12.75"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</row>
    <row r="293" spans="31:104" ht="12.75"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</row>
    <row r="294" spans="31:104" ht="12.75"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</row>
    <row r="295" spans="31:104" ht="12.75"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</row>
    <row r="296" spans="31:104" ht="12.75"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</row>
    <row r="297" spans="31:104" ht="12.75"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</row>
    <row r="298" spans="31:104" ht="12.75"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</row>
    <row r="299" spans="31:104" ht="12.75"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</row>
    <row r="300" spans="31:104" ht="12.75"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</row>
    <row r="301" spans="31:104" ht="12.75"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</row>
    <row r="302" spans="31:104" ht="12.75"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</row>
    <row r="303" spans="31:104" ht="12.75"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</row>
    <row r="304" spans="31:104" ht="12.75"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</row>
    <row r="305" spans="31:104" ht="12.75"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</row>
    <row r="306" spans="31:104" ht="12.75"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</row>
    <row r="307" spans="31:104" ht="12.75"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</row>
    <row r="308" spans="31:104" ht="12.75"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</row>
    <row r="309" spans="31:104" ht="12.75"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</row>
    <row r="310" spans="31:104" ht="12.75"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</row>
    <row r="311" spans="31:104" ht="12.75"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</row>
    <row r="312" spans="31:104" ht="12.75"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</row>
    <row r="313" spans="31:104" ht="12.75"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</row>
    <row r="314" spans="31:104" ht="12.75"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</row>
    <row r="315" spans="31:104" ht="12.75"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</row>
    <row r="316" spans="31:104" ht="12.75"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</row>
    <row r="317" spans="31:104" ht="12.75"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</row>
    <row r="318" spans="31:104" ht="12.75"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</row>
    <row r="319" spans="31:104" ht="12.75"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</row>
    <row r="320" spans="31:104" ht="12.75"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</row>
    <row r="321" spans="31:104" ht="12.75"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</row>
    <row r="322" spans="31:104" ht="12.75"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</row>
    <row r="323" spans="31:104" ht="12.75"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</row>
    <row r="324" spans="31:104" ht="12.75"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</row>
    <row r="325" spans="31:104" ht="12.75"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</row>
    <row r="326" spans="31:104" ht="12.75"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</row>
    <row r="327" spans="31:104" ht="12.75"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</row>
    <row r="328" spans="31:104" ht="12.75"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</row>
    <row r="329" spans="31:104" ht="12.75"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</row>
    <row r="330" spans="31:104" ht="12.75"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</row>
    <row r="331" spans="31:104" ht="12.75"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</row>
    <row r="332" spans="31:104" ht="12.75"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</row>
    <row r="333" spans="31:104" ht="12.75"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</row>
    <row r="334" spans="31:104" ht="12.75"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</row>
    <row r="335" spans="31:104" ht="12.75"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</row>
    <row r="336" spans="31:104" ht="12.75"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</row>
    <row r="337" spans="31:104" ht="12.75"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</row>
    <row r="338" spans="31:104" ht="12.75"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</row>
    <row r="339" spans="31:104" ht="12.75"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</row>
    <row r="340" spans="31:104" ht="12.75"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</row>
    <row r="341" spans="31:104" ht="12.75"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</row>
    <row r="342" spans="31:104" ht="12.75"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</row>
    <row r="343" spans="31:104" ht="12.75"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</row>
    <row r="344" spans="31:104" ht="12.75"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</row>
    <row r="345" spans="31:104" ht="12.75"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35"/>
      <c r="CE345" s="35"/>
      <c r="CF345" s="35"/>
      <c r="CG345" s="35"/>
      <c r="CH345" s="35"/>
      <c r="CI345" s="35"/>
      <c r="CJ345" s="35"/>
      <c r="CK345" s="35"/>
      <c r="CL345" s="35"/>
      <c r="CM345" s="35"/>
      <c r="CN345" s="35"/>
      <c r="CO345" s="35"/>
      <c r="CP345" s="35"/>
      <c r="CQ345" s="35"/>
      <c r="CR345" s="35"/>
      <c r="CS345" s="35"/>
      <c r="CT345" s="35"/>
      <c r="CU345" s="35"/>
      <c r="CV345" s="35"/>
      <c r="CW345" s="35"/>
      <c r="CX345" s="35"/>
      <c r="CY345" s="35"/>
      <c r="CZ345" s="35"/>
    </row>
    <row r="346" spans="31:104" ht="12.75"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</row>
    <row r="347" spans="31:104" ht="12.75"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</row>
    <row r="348" spans="31:104" ht="12.75"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</row>
    <row r="349" spans="31:104" ht="12.75"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</row>
    <row r="350" spans="31:104" ht="12.75"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</row>
    <row r="351" spans="31:104" ht="12.75"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</row>
    <row r="352" spans="31:104" ht="12.75"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</row>
    <row r="353" spans="31:104" ht="12.75"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</row>
    <row r="354" spans="31:104" ht="12.75"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</row>
    <row r="355" spans="31:104" ht="12.75"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</row>
    <row r="356" spans="31:104" ht="12.75"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</row>
    <row r="357" spans="31:104" ht="12.75"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</row>
    <row r="358" spans="31:104" ht="12.75"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</row>
    <row r="359" spans="31:104" ht="12.75"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</row>
    <row r="360" spans="31:104" ht="12.75"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</row>
    <row r="361" spans="31:104" ht="12.75"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</row>
    <row r="362" spans="31:104" ht="12.75"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</row>
    <row r="363" spans="31:104" ht="12.75"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</row>
    <row r="364" spans="31:104" ht="12.75"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</row>
    <row r="365" spans="31:104" ht="12.75"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</row>
    <row r="366" spans="31:104" ht="12.75"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</row>
    <row r="367" spans="31:104" ht="12.75"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</row>
    <row r="368" spans="31:104" ht="12.75"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</row>
    <row r="369" spans="31:104" ht="12.75"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</row>
    <row r="370" spans="31:104" ht="12.75"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</row>
    <row r="371" spans="31:104" ht="12.75"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</row>
    <row r="372" spans="31:104" ht="12.75"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</row>
    <row r="373" spans="31:104" ht="12.75"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</row>
    <row r="374" spans="31:104" ht="12.75"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</row>
    <row r="375" spans="31:104" ht="12.75"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</row>
    <row r="376" spans="31:104" ht="12.75"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</row>
    <row r="377" spans="31:104" ht="12.75"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</row>
    <row r="378" spans="31:104" ht="12.75"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</row>
    <row r="379" spans="31:104" ht="12.75"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  <c r="CM379" s="35"/>
      <c r="CN379" s="35"/>
      <c r="CO379" s="35"/>
      <c r="CP379" s="35"/>
      <c r="CQ379" s="35"/>
      <c r="CR379" s="35"/>
      <c r="CS379" s="35"/>
      <c r="CT379" s="35"/>
      <c r="CU379" s="35"/>
      <c r="CV379" s="35"/>
      <c r="CW379" s="35"/>
      <c r="CX379" s="35"/>
      <c r="CY379" s="35"/>
      <c r="CZ379" s="35"/>
    </row>
    <row r="380" spans="31:104" ht="12.75"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</row>
    <row r="381" spans="31:104" ht="12.75"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</row>
    <row r="382" spans="31:104" ht="12.75"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</row>
    <row r="383" spans="31:104" ht="12.75"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</row>
    <row r="384" spans="31:104" ht="12.75"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</row>
    <row r="385" spans="31:104" ht="12.75"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  <c r="CM385" s="35"/>
      <c r="CN385" s="35"/>
      <c r="CO385" s="35"/>
      <c r="CP385" s="35"/>
      <c r="CQ385" s="35"/>
      <c r="CR385" s="35"/>
      <c r="CS385" s="35"/>
      <c r="CT385" s="35"/>
      <c r="CU385" s="35"/>
      <c r="CV385" s="35"/>
      <c r="CW385" s="35"/>
      <c r="CX385" s="35"/>
      <c r="CY385" s="35"/>
      <c r="CZ385" s="35"/>
    </row>
    <row r="386" spans="31:104" ht="12.75"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</row>
    <row r="387" spans="31:104" ht="12.75"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</row>
    <row r="388" spans="31:104" ht="12.75"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  <c r="CM388" s="35"/>
      <c r="CN388" s="35"/>
      <c r="CO388" s="35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</row>
    <row r="389" spans="31:104" ht="12.75"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</row>
    <row r="390" spans="31:104" ht="12.75"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</row>
    <row r="391" spans="31:104" ht="12.75"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</row>
    <row r="392" spans="31:104" ht="12.75"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  <c r="CL392" s="35"/>
      <c r="CM392" s="35"/>
      <c r="CN392" s="35"/>
      <c r="CO392" s="35"/>
      <c r="CP392" s="35"/>
      <c r="CQ392" s="35"/>
      <c r="CR392" s="35"/>
      <c r="CS392" s="35"/>
      <c r="CT392" s="35"/>
      <c r="CU392" s="35"/>
      <c r="CV392" s="35"/>
      <c r="CW392" s="35"/>
      <c r="CX392" s="35"/>
      <c r="CY392" s="35"/>
      <c r="CZ392" s="35"/>
    </row>
    <row r="393" spans="31:104" ht="12.75"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  <c r="CL393" s="35"/>
      <c r="CM393" s="35"/>
      <c r="CN393" s="35"/>
      <c r="CO393" s="35"/>
      <c r="CP393" s="35"/>
      <c r="CQ393" s="35"/>
      <c r="CR393" s="35"/>
      <c r="CS393" s="35"/>
      <c r="CT393" s="35"/>
      <c r="CU393" s="35"/>
      <c r="CV393" s="35"/>
      <c r="CW393" s="35"/>
      <c r="CX393" s="35"/>
      <c r="CY393" s="35"/>
      <c r="CZ393" s="35"/>
    </row>
    <row r="394" spans="31:104" ht="12.75"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</row>
    <row r="395" spans="31:104" ht="12.75"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  <c r="CF395" s="35"/>
      <c r="CG395" s="35"/>
      <c r="CH395" s="35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</row>
    <row r="396" spans="31:104" ht="12.75"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  <c r="CF396" s="35"/>
      <c r="CG396" s="35"/>
      <c r="CH396" s="35"/>
      <c r="CI396" s="35"/>
      <c r="CJ396" s="35"/>
      <c r="CK396" s="35"/>
      <c r="CL396" s="35"/>
      <c r="CM396" s="35"/>
      <c r="CN396" s="35"/>
      <c r="CO396" s="35"/>
      <c r="CP396" s="35"/>
      <c r="CQ396" s="35"/>
      <c r="CR396" s="35"/>
      <c r="CS396" s="35"/>
      <c r="CT396" s="35"/>
      <c r="CU396" s="35"/>
      <c r="CV396" s="35"/>
      <c r="CW396" s="35"/>
      <c r="CX396" s="35"/>
      <c r="CY396" s="35"/>
      <c r="CZ396" s="35"/>
    </row>
    <row r="397" spans="31:104" ht="12.75"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</row>
    <row r="398" spans="31:104" ht="12.75"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</row>
    <row r="399" spans="31:104" ht="12.75"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</row>
    <row r="400" spans="31:104" ht="12.75"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  <c r="CM400" s="35"/>
      <c r="CN400" s="35"/>
      <c r="CO400" s="35"/>
      <c r="CP400" s="35"/>
      <c r="CQ400" s="35"/>
      <c r="CR400" s="35"/>
      <c r="CS400" s="35"/>
      <c r="CT400" s="35"/>
      <c r="CU400" s="35"/>
      <c r="CV400" s="35"/>
      <c r="CW400" s="35"/>
      <c r="CX400" s="35"/>
      <c r="CY400" s="35"/>
      <c r="CZ400" s="35"/>
    </row>
    <row r="401" spans="31:104" ht="12.75"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35"/>
      <c r="CE401" s="35"/>
      <c r="CF401" s="35"/>
      <c r="CG401" s="35"/>
      <c r="CH401" s="35"/>
      <c r="CI401" s="35"/>
      <c r="CJ401" s="35"/>
      <c r="CK401" s="35"/>
      <c r="CL401" s="35"/>
      <c r="CM401" s="35"/>
      <c r="CN401" s="35"/>
      <c r="CO401" s="35"/>
      <c r="CP401" s="35"/>
      <c r="CQ401" s="35"/>
      <c r="CR401" s="35"/>
      <c r="CS401" s="35"/>
      <c r="CT401" s="35"/>
      <c r="CU401" s="35"/>
      <c r="CV401" s="35"/>
      <c r="CW401" s="35"/>
      <c r="CX401" s="35"/>
      <c r="CY401" s="35"/>
      <c r="CZ401" s="35"/>
    </row>
    <row r="402" spans="31:104" ht="12.75"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35"/>
      <c r="CE402" s="35"/>
      <c r="CF402" s="35"/>
      <c r="CG402" s="35"/>
      <c r="CH402" s="35"/>
      <c r="CI402" s="35"/>
      <c r="CJ402" s="35"/>
      <c r="CK402" s="35"/>
      <c r="CL402" s="35"/>
      <c r="CM402" s="35"/>
      <c r="CN402" s="35"/>
      <c r="CO402" s="35"/>
      <c r="CP402" s="35"/>
      <c r="CQ402" s="35"/>
      <c r="CR402" s="35"/>
      <c r="CS402" s="35"/>
      <c r="CT402" s="35"/>
      <c r="CU402" s="35"/>
      <c r="CV402" s="35"/>
      <c r="CW402" s="35"/>
      <c r="CX402" s="35"/>
      <c r="CY402" s="35"/>
      <c r="CZ402" s="35"/>
    </row>
    <row r="403" spans="31:104" ht="12.75"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35"/>
      <c r="CE403" s="35"/>
      <c r="CF403" s="35"/>
      <c r="CG403" s="35"/>
      <c r="CH403" s="35"/>
      <c r="CI403" s="35"/>
      <c r="CJ403" s="35"/>
      <c r="CK403" s="35"/>
      <c r="CL403" s="35"/>
      <c r="CM403" s="35"/>
      <c r="CN403" s="35"/>
      <c r="CO403" s="35"/>
      <c r="CP403" s="35"/>
      <c r="CQ403" s="35"/>
      <c r="CR403" s="35"/>
      <c r="CS403" s="35"/>
      <c r="CT403" s="35"/>
      <c r="CU403" s="35"/>
      <c r="CV403" s="35"/>
      <c r="CW403" s="35"/>
      <c r="CX403" s="35"/>
      <c r="CY403" s="35"/>
      <c r="CZ403" s="35"/>
    </row>
    <row r="404" spans="31:104" ht="12.75"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35"/>
      <c r="CE404" s="35"/>
      <c r="CF404" s="35"/>
      <c r="CG404" s="35"/>
      <c r="CH404" s="35"/>
      <c r="CI404" s="35"/>
      <c r="CJ404" s="35"/>
      <c r="CK404" s="35"/>
      <c r="CL404" s="35"/>
      <c r="CM404" s="35"/>
      <c r="CN404" s="35"/>
      <c r="CO404" s="35"/>
      <c r="CP404" s="35"/>
      <c r="CQ404" s="35"/>
      <c r="CR404" s="35"/>
      <c r="CS404" s="35"/>
      <c r="CT404" s="35"/>
      <c r="CU404" s="35"/>
      <c r="CV404" s="35"/>
      <c r="CW404" s="35"/>
      <c r="CX404" s="35"/>
      <c r="CY404" s="35"/>
      <c r="CZ404" s="35"/>
    </row>
    <row r="405" spans="31:104" ht="12.75"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35"/>
      <c r="CE405" s="35"/>
      <c r="CF405" s="35"/>
      <c r="CG405" s="35"/>
      <c r="CH405" s="35"/>
      <c r="CI405" s="35"/>
      <c r="CJ405" s="35"/>
      <c r="CK405" s="35"/>
      <c r="CL405" s="35"/>
      <c r="CM405" s="35"/>
      <c r="CN405" s="35"/>
      <c r="CO405" s="35"/>
      <c r="CP405" s="35"/>
      <c r="CQ405" s="35"/>
      <c r="CR405" s="35"/>
      <c r="CS405" s="35"/>
      <c r="CT405" s="35"/>
      <c r="CU405" s="35"/>
      <c r="CV405" s="35"/>
      <c r="CW405" s="35"/>
      <c r="CX405" s="35"/>
      <c r="CY405" s="35"/>
      <c r="CZ405" s="35"/>
    </row>
    <row r="406" spans="31:104" ht="12.75"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  <c r="CL406" s="35"/>
      <c r="CM406" s="35"/>
      <c r="CN406" s="35"/>
      <c r="CO406" s="35"/>
      <c r="CP406" s="35"/>
      <c r="CQ406" s="35"/>
      <c r="CR406" s="35"/>
      <c r="CS406" s="35"/>
      <c r="CT406" s="35"/>
      <c r="CU406" s="35"/>
      <c r="CV406" s="35"/>
      <c r="CW406" s="35"/>
      <c r="CX406" s="35"/>
      <c r="CY406" s="35"/>
      <c r="CZ406" s="35"/>
    </row>
    <row r="407" spans="31:104" ht="12.75"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  <c r="CC407" s="35"/>
      <c r="CD407" s="35"/>
      <c r="CE407" s="35"/>
      <c r="CF407" s="35"/>
      <c r="CG407" s="35"/>
      <c r="CH407" s="35"/>
      <c r="CI407" s="35"/>
      <c r="CJ407" s="35"/>
      <c r="CK407" s="35"/>
      <c r="CL407" s="35"/>
      <c r="CM407" s="35"/>
      <c r="CN407" s="35"/>
      <c r="CO407" s="35"/>
      <c r="CP407" s="35"/>
      <c r="CQ407" s="35"/>
      <c r="CR407" s="35"/>
      <c r="CS407" s="35"/>
      <c r="CT407" s="35"/>
      <c r="CU407" s="35"/>
      <c r="CV407" s="35"/>
      <c r="CW407" s="35"/>
      <c r="CX407" s="35"/>
      <c r="CY407" s="35"/>
      <c r="CZ407" s="35"/>
    </row>
    <row r="408" spans="31:104" ht="12.75"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  <c r="CC408" s="35"/>
      <c r="CD408" s="35"/>
      <c r="CE408" s="35"/>
      <c r="CF408" s="35"/>
      <c r="CG408" s="35"/>
      <c r="CH408" s="35"/>
      <c r="CI408" s="35"/>
      <c r="CJ408" s="35"/>
      <c r="CK408" s="35"/>
      <c r="CL408" s="35"/>
      <c r="CM408" s="35"/>
      <c r="CN408" s="35"/>
      <c r="CO408" s="35"/>
      <c r="CP408" s="35"/>
      <c r="CQ408" s="35"/>
      <c r="CR408" s="35"/>
      <c r="CS408" s="35"/>
      <c r="CT408" s="35"/>
      <c r="CU408" s="35"/>
      <c r="CV408" s="35"/>
      <c r="CW408" s="35"/>
      <c r="CX408" s="35"/>
      <c r="CY408" s="35"/>
      <c r="CZ408" s="35"/>
    </row>
    <row r="409" spans="31:104" ht="12.75"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35"/>
      <c r="CE409" s="35"/>
      <c r="CF409" s="35"/>
      <c r="CG409" s="35"/>
      <c r="CH409" s="35"/>
      <c r="CI409" s="35"/>
      <c r="CJ409" s="35"/>
      <c r="CK409" s="35"/>
      <c r="CL409" s="35"/>
      <c r="CM409" s="35"/>
      <c r="CN409" s="35"/>
      <c r="CO409" s="35"/>
      <c r="CP409" s="35"/>
      <c r="CQ409" s="35"/>
      <c r="CR409" s="35"/>
      <c r="CS409" s="35"/>
      <c r="CT409" s="35"/>
      <c r="CU409" s="35"/>
      <c r="CV409" s="35"/>
      <c r="CW409" s="35"/>
      <c r="CX409" s="35"/>
      <c r="CY409" s="35"/>
      <c r="CZ409" s="35"/>
    </row>
    <row r="410" spans="31:104" ht="12.75"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35"/>
      <c r="CE410" s="35"/>
      <c r="CF410" s="35"/>
      <c r="CG410" s="35"/>
      <c r="CH410" s="35"/>
      <c r="CI410" s="35"/>
      <c r="CJ410" s="35"/>
      <c r="CK410" s="35"/>
      <c r="CL410" s="35"/>
      <c r="CM410" s="35"/>
      <c r="CN410" s="35"/>
      <c r="CO410" s="35"/>
      <c r="CP410" s="35"/>
      <c r="CQ410" s="35"/>
      <c r="CR410" s="35"/>
      <c r="CS410" s="35"/>
      <c r="CT410" s="35"/>
      <c r="CU410" s="35"/>
      <c r="CV410" s="35"/>
      <c r="CW410" s="35"/>
      <c r="CX410" s="35"/>
      <c r="CY410" s="35"/>
      <c r="CZ410" s="35"/>
    </row>
    <row r="411" spans="31:104" ht="12.75"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  <c r="CC411" s="35"/>
      <c r="CD411" s="35"/>
      <c r="CE411" s="35"/>
      <c r="CF411" s="35"/>
      <c r="CG411" s="35"/>
      <c r="CH411" s="35"/>
      <c r="CI411" s="35"/>
      <c r="CJ411" s="35"/>
      <c r="CK411" s="35"/>
      <c r="CL411" s="35"/>
      <c r="CM411" s="35"/>
      <c r="CN411" s="35"/>
      <c r="CO411" s="35"/>
      <c r="CP411" s="35"/>
      <c r="CQ411" s="35"/>
      <c r="CR411" s="35"/>
      <c r="CS411" s="35"/>
      <c r="CT411" s="35"/>
      <c r="CU411" s="35"/>
      <c r="CV411" s="35"/>
      <c r="CW411" s="35"/>
      <c r="CX411" s="35"/>
      <c r="CY411" s="35"/>
      <c r="CZ411" s="35"/>
    </row>
    <row r="412" spans="31:104" ht="12.75"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35"/>
      <c r="CE412" s="35"/>
      <c r="CF412" s="35"/>
      <c r="CG412" s="35"/>
      <c r="CH412" s="35"/>
      <c r="CI412" s="35"/>
      <c r="CJ412" s="35"/>
      <c r="CK412" s="35"/>
      <c r="CL412" s="35"/>
      <c r="CM412" s="35"/>
      <c r="CN412" s="35"/>
      <c r="CO412" s="35"/>
      <c r="CP412" s="35"/>
      <c r="CQ412" s="35"/>
      <c r="CR412" s="35"/>
      <c r="CS412" s="35"/>
      <c r="CT412" s="35"/>
      <c r="CU412" s="35"/>
      <c r="CV412" s="35"/>
      <c r="CW412" s="35"/>
      <c r="CX412" s="35"/>
      <c r="CY412" s="35"/>
      <c r="CZ412" s="35"/>
    </row>
    <row r="413" spans="31:104" ht="12.75"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35"/>
      <c r="CE413" s="35"/>
      <c r="CF413" s="35"/>
      <c r="CG413" s="35"/>
      <c r="CH413" s="35"/>
      <c r="CI413" s="35"/>
      <c r="CJ413" s="35"/>
      <c r="CK413" s="35"/>
      <c r="CL413" s="35"/>
      <c r="CM413" s="35"/>
      <c r="CN413" s="35"/>
      <c r="CO413" s="35"/>
      <c r="CP413" s="35"/>
      <c r="CQ413" s="35"/>
      <c r="CR413" s="35"/>
      <c r="CS413" s="35"/>
      <c r="CT413" s="35"/>
      <c r="CU413" s="35"/>
      <c r="CV413" s="35"/>
      <c r="CW413" s="35"/>
      <c r="CX413" s="35"/>
      <c r="CY413" s="35"/>
      <c r="CZ413" s="35"/>
    </row>
    <row r="414" spans="31:104" ht="12.75"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35"/>
      <c r="CE414" s="35"/>
      <c r="CF414" s="35"/>
      <c r="CG414" s="35"/>
      <c r="CH414" s="35"/>
      <c r="CI414" s="35"/>
      <c r="CJ414" s="35"/>
      <c r="CK414" s="35"/>
      <c r="CL414" s="35"/>
      <c r="CM414" s="35"/>
      <c r="CN414" s="35"/>
      <c r="CO414" s="35"/>
      <c r="CP414" s="35"/>
      <c r="CQ414" s="35"/>
      <c r="CR414" s="35"/>
      <c r="CS414" s="35"/>
      <c r="CT414" s="35"/>
      <c r="CU414" s="35"/>
      <c r="CV414" s="35"/>
      <c r="CW414" s="35"/>
      <c r="CX414" s="35"/>
      <c r="CY414" s="35"/>
      <c r="CZ414" s="35"/>
    </row>
    <row r="415" spans="31:104" ht="12.75"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35"/>
      <c r="CE415" s="35"/>
      <c r="CF415" s="35"/>
      <c r="CG415" s="35"/>
      <c r="CH415" s="35"/>
      <c r="CI415" s="35"/>
      <c r="CJ415" s="35"/>
      <c r="CK415" s="35"/>
      <c r="CL415" s="35"/>
      <c r="CM415" s="35"/>
      <c r="CN415" s="35"/>
      <c r="CO415" s="35"/>
      <c r="CP415" s="35"/>
      <c r="CQ415" s="35"/>
      <c r="CR415" s="35"/>
      <c r="CS415" s="35"/>
      <c r="CT415" s="35"/>
      <c r="CU415" s="35"/>
      <c r="CV415" s="35"/>
      <c r="CW415" s="35"/>
      <c r="CX415" s="35"/>
      <c r="CY415" s="35"/>
      <c r="CZ415" s="35"/>
    </row>
    <row r="416" spans="31:104" ht="12.75"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35"/>
      <c r="CE416" s="35"/>
      <c r="CF416" s="35"/>
      <c r="CG416" s="35"/>
      <c r="CH416" s="35"/>
      <c r="CI416" s="35"/>
      <c r="CJ416" s="35"/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</row>
    <row r="417" spans="31:104" ht="12.75"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  <c r="CE417" s="35"/>
      <c r="CF417" s="35"/>
      <c r="CG417" s="35"/>
      <c r="CH417" s="35"/>
      <c r="CI417" s="35"/>
      <c r="CJ417" s="35"/>
      <c r="CK417" s="35"/>
      <c r="CL417" s="35"/>
      <c r="CM417" s="35"/>
      <c r="CN417" s="35"/>
      <c r="CO417" s="35"/>
      <c r="CP417" s="35"/>
      <c r="CQ417" s="35"/>
      <c r="CR417" s="35"/>
      <c r="CS417" s="35"/>
      <c r="CT417" s="35"/>
      <c r="CU417" s="35"/>
      <c r="CV417" s="35"/>
      <c r="CW417" s="35"/>
      <c r="CX417" s="35"/>
      <c r="CY417" s="35"/>
      <c r="CZ417" s="35"/>
    </row>
    <row r="418" spans="31:104" ht="12.75"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  <c r="CE418" s="35"/>
      <c r="CF418" s="35"/>
      <c r="CG418" s="35"/>
      <c r="CH418" s="35"/>
      <c r="CI418" s="35"/>
      <c r="CJ418" s="35"/>
      <c r="CK418" s="35"/>
      <c r="CL418" s="35"/>
      <c r="CM418" s="35"/>
      <c r="CN418" s="35"/>
      <c r="CO418" s="35"/>
      <c r="CP418" s="35"/>
      <c r="CQ418" s="35"/>
      <c r="CR418" s="35"/>
      <c r="CS418" s="35"/>
      <c r="CT418" s="35"/>
      <c r="CU418" s="35"/>
      <c r="CV418" s="35"/>
      <c r="CW418" s="35"/>
      <c r="CX418" s="35"/>
      <c r="CY418" s="35"/>
      <c r="CZ418" s="35"/>
    </row>
    <row r="419" spans="31:104" ht="12.75"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35"/>
      <c r="CE419" s="35"/>
      <c r="CF419" s="35"/>
      <c r="CG419" s="35"/>
      <c r="CH419" s="35"/>
      <c r="CI419" s="35"/>
      <c r="CJ419" s="35"/>
      <c r="CK419" s="35"/>
      <c r="CL419" s="35"/>
      <c r="CM419" s="35"/>
      <c r="CN419" s="35"/>
      <c r="CO419" s="35"/>
      <c r="CP419" s="35"/>
      <c r="CQ419" s="35"/>
      <c r="CR419" s="35"/>
      <c r="CS419" s="35"/>
      <c r="CT419" s="35"/>
      <c r="CU419" s="35"/>
      <c r="CV419" s="35"/>
      <c r="CW419" s="35"/>
      <c r="CX419" s="35"/>
      <c r="CY419" s="35"/>
      <c r="CZ419" s="35"/>
    </row>
    <row r="420" spans="31:104" ht="12.75"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  <c r="CE420" s="35"/>
      <c r="CF420" s="35"/>
      <c r="CG420" s="35"/>
      <c r="CH420" s="35"/>
      <c r="CI420" s="35"/>
      <c r="CJ420" s="35"/>
      <c r="CK420" s="35"/>
      <c r="CL420" s="35"/>
      <c r="CM420" s="35"/>
      <c r="CN420" s="35"/>
      <c r="CO420" s="35"/>
      <c r="CP420" s="35"/>
      <c r="CQ420" s="35"/>
      <c r="CR420" s="35"/>
      <c r="CS420" s="35"/>
      <c r="CT420" s="35"/>
      <c r="CU420" s="35"/>
      <c r="CV420" s="35"/>
      <c r="CW420" s="35"/>
      <c r="CX420" s="35"/>
      <c r="CY420" s="35"/>
      <c r="CZ420" s="35"/>
    </row>
    <row r="421" spans="31:104" ht="12.75"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35"/>
      <c r="CE421" s="35"/>
      <c r="CF421" s="35"/>
      <c r="CG421" s="35"/>
      <c r="CH421" s="35"/>
      <c r="CI421" s="35"/>
      <c r="CJ421" s="35"/>
      <c r="CK421" s="35"/>
      <c r="CL421" s="35"/>
      <c r="CM421" s="35"/>
      <c r="CN421" s="35"/>
      <c r="CO421" s="35"/>
      <c r="CP421" s="35"/>
      <c r="CQ421" s="35"/>
      <c r="CR421" s="35"/>
      <c r="CS421" s="35"/>
      <c r="CT421" s="35"/>
      <c r="CU421" s="35"/>
      <c r="CV421" s="35"/>
      <c r="CW421" s="35"/>
      <c r="CX421" s="35"/>
      <c r="CY421" s="35"/>
      <c r="CZ421" s="35"/>
    </row>
    <row r="422" spans="31:104" ht="12.75"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35"/>
      <c r="CE422" s="35"/>
      <c r="CF422" s="35"/>
      <c r="CG422" s="35"/>
      <c r="CH422" s="35"/>
      <c r="CI422" s="35"/>
      <c r="CJ422" s="35"/>
      <c r="CK422" s="35"/>
      <c r="CL422" s="35"/>
      <c r="CM422" s="35"/>
      <c r="CN422" s="35"/>
      <c r="CO422" s="35"/>
      <c r="CP422" s="35"/>
      <c r="CQ422" s="35"/>
      <c r="CR422" s="35"/>
      <c r="CS422" s="35"/>
      <c r="CT422" s="35"/>
      <c r="CU422" s="35"/>
      <c r="CV422" s="35"/>
      <c r="CW422" s="35"/>
      <c r="CX422" s="35"/>
      <c r="CY422" s="35"/>
      <c r="CZ422" s="35"/>
    </row>
    <row r="423" spans="31:104" ht="12.75"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</row>
    <row r="424" spans="31:104" ht="12.75"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</row>
    <row r="425" spans="31:104" ht="12.75"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</row>
    <row r="426" spans="31:104" ht="12.75"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</row>
    <row r="427" spans="31:104" ht="12.75"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</row>
    <row r="428" spans="31:104" ht="12.75"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</row>
    <row r="429" spans="31:104" ht="12.75"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</row>
    <row r="430" spans="31:104" ht="12.75"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</row>
    <row r="431" spans="31:104" ht="12.75"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35"/>
      <c r="CE431" s="35"/>
      <c r="CF431" s="35"/>
      <c r="CG431" s="35"/>
      <c r="CH431" s="35"/>
      <c r="CI431" s="35"/>
      <c r="CJ431" s="35"/>
      <c r="CK431" s="35"/>
      <c r="CL431" s="35"/>
      <c r="CM431" s="35"/>
      <c r="CN431" s="35"/>
      <c r="CO431" s="35"/>
      <c r="CP431" s="35"/>
      <c r="CQ431" s="35"/>
      <c r="CR431" s="35"/>
      <c r="CS431" s="35"/>
      <c r="CT431" s="35"/>
      <c r="CU431" s="35"/>
      <c r="CV431" s="35"/>
      <c r="CW431" s="35"/>
      <c r="CX431" s="35"/>
      <c r="CY431" s="35"/>
      <c r="CZ431" s="35"/>
    </row>
    <row r="432" spans="31:104" ht="12.75"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35"/>
      <c r="CE432" s="35"/>
      <c r="CF432" s="35"/>
      <c r="CG432" s="35"/>
      <c r="CH432" s="35"/>
      <c r="CI432" s="35"/>
      <c r="CJ432" s="35"/>
      <c r="CK432" s="35"/>
      <c r="CL432" s="35"/>
      <c r="CM432" s="35"/>
      <c r="CN432" s="35"/>
      <c r="CO432" s="35"/>
      <c r="CP432" s="35"/>
      <c r="CQ432" s="35"/>
      <c r="CR432" s="35"/>
      <c r="CS432" s="35"/>
      <c r="CT432" s="35"/>
      <c r="CU432" s="35"/>
      <c r="CV432" s="35"/>
      <c r="CW432" s="35"/>
      <c r="CX432" s="35"/>
      <c r="CY432" s="35"/>
      <c r="CZ432" s="35"/>
    </row>
    <row r="433" spans="31:104" ht="12.75"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35"/>
      <c r="CE433" s="35"/>
      <c r="CF433" s="35"/>
      <c r="CG433" s="35"/>
      <c r="CH433" s="35"/>
      <c r="CI433" s="35"/>
      <c r="CJ433" s="35"/>
      <c r="CK433" s="35"/>
      <c r="CL433" s="35"/>
      <c r="CM433" s="35"/>
      <c r="CN433" s="35"/>
      <c r="CO433" s="35"/>
      <c r="CP433" s="35"/>
      <c r="CQ433" s="35"/>
      <c r="CR433" s="35"/>
      <c r="CS433" s="35"/>
      <c r="CT433" s="35"/>
      <c r="CU433" s="35"/>
      <c r="CV433" s="35"/>
      <c r="CW433" s="35"/>
      <c r="CX433" s="35"/>
      <c r="CY433" s="35"/>
      <c r="CZ433" s="35"/>
    </row>
    <row r="434" spans="31:104" ht="12.75"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35"/>
      <c r="CE434" s="35"/>
      <c r="CF434" s="35"/>
      <c r="CG434" s="35"/>
      <c r="CH434" s="35"/>
      <c r="CI434" s="35"/>
      <c r="CJ434" s="35"/>
      <c r="CK434" s="35"/>
      <c r="CL434" s="35"/>
      <c r="CM434" s="35"/>
      <c r="CN434" s="35"/>
      <c r="CO434" s="35"/>
      <c r="CP434" s="35"/>
      <c r="CQ434" s="35"/>
      <c r="CR434" s="35"/>
      <c r="CS434" s="35"/>
      <c r="CT434" s="35"/>
      <c r="CU434" s="35"/>
      <c r="CV434" s="35"/>
      <c r="CW434" s="35"/>
      <c r="CX434" s="35"/>
      <c r="CY434" s="35"/>
      <c r="CZ434" s="35"/>
    </row>
    <row r="435" spans="31:104" ht="12.75"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  <c r="CO435" s="35"/>
      <c r="CP435" s="35"/>
      <c r="CQ435" s="35"/>
      <c r="CR435" s="35"/>
      <c r="CS435" s="35"/>
      <c r="CT435" s="35"/>
      <c r="CU435" s="35"/>
      <c r="CV435" s="35"/>
      <c r="CW435" s="35"/>
      <c r="CX435" s="35"/>
      <c r="CY435" s="35"/>
      <c r="CZ435" s="35"/>
    </row>
    <row r="436" spans="31:104" ht="12.75"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35"/>
      <c r="CE436" s="35"/>
      <c r="CF436" s="35"/>
      <c r="CG436" s="35"/>
      <c r="CH436" s="35"/>
      <c r="CI436" s="35"/>
      <c r="CJ436" s="35"/>
      <c r="CK436" s="35"/>
      <c r="CL436" s="35"/>
      <c r="CM436" s="35"/>
      <c r="CN436" s="35"/>
      <c r="CO436" s="35"/>
      <c r="CP436" s="35"/>
      <c r="CQ436" s="35"/>
      <c r="CR436" s="35"/>
      <c r="CS436" s="35"/>
      <c r="CT436" s="35"/>
      <c r="CU436" s="35"/>
      <c r="CV436" s="35"/>
      <c r="CW436" s="35"/>
      <c r="CX436" s="35"/>
      <c r="CY436" s="35"/>
      <c r="CZ436" s="35"/>
    </row>
    <row r="437" spans="31:104" ht="12.75"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35"/>
      <c r="CE437" s="35"/>
      <c r="CF437" s="35"/>
      <c r="CG437" s="35"/>
      <c r="CH437" s="35"/>
      <c r="CI437" s="35"/>
      <c r="CJ437" s="35"/>
      <c r="CK437" s="35"/>
      <c r="CL437" s="35"/>
      <c r="CM437" s="35"/>
      <c r="CN437" s="35"/>
      <c r="CO437" s="35"/>
      <c r="CP437" s="35"/>
      <c r="CQ437" s="35"/>
      <c r="CR437" s="35"/>
      <c r="CS437" s="35"/>
      <c r="CT437" s="35"/>
      <c r="CU437" s="35"/>
      <c r="CV437" s="35"/>
      <c r="CW437" s="35"/>
      <c r="CX437" s="35"/>
      <c r="CY437" s="35"/>
      <c r="CZ437" s="35"/>
    </row>
    <row r="438" spans="31:104" ht="12.75"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  <c r="BX438" s="35"/>
      <c r="BY438" s="35"/>
      <c r="BZ438" s="35"/>
      <c r="CA438" s="35"/>
      <c r="CB438" s="35"/>
      <c r="CC438" s="35"/>
      <c r="CD438" s="35"/>
      <c r="CE438" s="35"/>
      <c r="CF438" s="35"/>
      <c r="CG438" s="35"/>
      <c r="CH438" s="35"/>
      <c r="CI438" s="35"/>
      <c r="CJ438" s="35"/>
      <c r="CK438" s="35"/>
      <c r="CL438" s="35"/>
      <c r="CM438" s="35"/>
      <c r="CN438" s="35"/>
      <c r="CO438" s="35"/>
      <c r="CP438" s="35"/>
      <c r="CQ438" s="35"/>
      <c r="CR438" s="35"/>
      <c r="CS438" s="35"/>
      <c r="CT438" s="35"/>
      <c r="CU438" s="35"/>
      <c r="CV438" s="35"/>
      <c r="CW438" s="35"/>
      <c r="CX438" s="35"/>
      <c r="CY438" s="35"/>
      <c r="CZ438" s="35"/>
    </row>
    <row r="439" spans="31:104" ht="12.75"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35"/>
      <c r="CE439" s="35"/>
      <c r="CF439" s="35"/>
      <c r="CG439" s="35"/>
      <c r="CH439" s="35"/>
      <c r="CI439" s="35"/>
      <c r="CJ439" s="35"/>
      <c r="CK439" s="35"/>
      <c r="CL439" s="35"/>
      <c r="CM439" s="35"/>
      <c r="CN439" s="35"/>
      <c r="CO439" s="35"/>
      <c r="CP439" s="35"/>
      <c r="CQ439" s="35"/>
      <c r="CR439" s="35"/>
      <c r="CS439" s="35"/>
      <c r="CT439" s="35"/>
      <c r="CU439" s="35"/>
      <c r="CV439" s="35"/>
      <c r="CW439" s="35"/>
      <c r="CX439" s="35"/>
      <c r="CY439" s="35"/>
      <c r="CZ439" s="35"/>
    </row>
    <row r="440" spans="31:104" ht="12.75"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  <c r="BX440" s="35"/>
      <c r="BY440" s="35"/>
      <c r="BZ440" s="35"/>
      <c r="CA440" s="35"/>
      <c r="CB440" s="35"/>
      <c r="CC440" s="35"/>
      <c r="CD440" s="35"/>
      <c r="CE440" s="35"/>
      <c r="CF440" s="35"/>
      <c r="CG440" s="35"/>
      <c r="CH440" s="35"/>
      <c r="CI440" s="35"/>
      <c r="CJ440" s="35"/>
      <c r="CK440" s="35"/>
      <c r="CL440" s="35"/>
      <c r="CM440" s="35"/>
      <c r="CN440" s="35"/>
      <c r="CO440" s="35"/>
      <c r="CP440" s="35"/>
      <c r="CQ440" s="35"/>
      <c r="CR440" s="35"/>
      <c r="CS440" s="35"/>
      <c r="CT440" s="35"/>
      <c r="CU440" s="35"/>
      <c r="CV440" s="35"/>
      <c r="CW440" s="35"/>
      <c r="CX440" s="35"/>
      <c r="CY440" s="35"/>
      <c r="CZ440" s="35"/>
    </row>
    <row r="441" spans="31:104" ht="12.75"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35"/>
      <c r="CE441" s="35"/>
      <c r="CF441" s="35"/>
      <c r="CG441" s="35"/>
      <c r="CH441" s="35"/>
      <c r="CI441" s="35"/>
      <c r="CJ441" s="35"/>
      <c r="CK441" s="35"/>
      <c r="CL441" s="35"/>
      <c r="CM441" s="35"/>
      <c r="CN441" s="35"/>
      <c r="CO441" s="35"/>
      <c r="CP441" s="35"/>
      <c r="CQ441" s="35"/>
      <c r="CR441" s="35"/>
      <c r="CS441" s="35"/>
      <c r="CT441" s="35"/>
      <c r="CU441" s="35"/>
      <c r="CV441" s="35"/>
      <c r="CW441" s="35"/>
      <c r="CX441" s="35"/>
      <c r="CY441" s="35"/>
      <c r="CZ441" s="35"/>
    </row>
    <row r="442" spans="31:104" ht="12.75"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35"/>
      <c r="CE442" s="35"/>
      <c r="CF442" s="35"/>
      <c r="CG442" s="35"/>
      <c r="CH442" s="35"/>
      <c r="CI442" s="35"/>
      <c r="CJ442" s="35"/>
      <c r="CK442" s="35"/>
      <c r="CL442" s="35"/>
      <c r="CM442" s="35"/>
      <c r="CN442" s="35"/>
      <c r="CO442" s="35"/>
      <c r="CP442" s="35"/>
      <c r="CQ442" s="35"/>
      <c r="CR442" s="35"/>
      <c r="CS442" s="35"/>
      <c r="CT442" s="35"/>
      <c r="CU442" s="35"/>
      <c r="CV442" s="35"/>
      <c r="CW442" s="35"/>
      <c r="CX442" s="35"/>
      <c r="CY442" s="35"/>
      <c r="CZ442" s="35"/>
    </row>
    <row r="443" spans="31:104" ht="12.75"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35"/>
      <c r="CE443" s="35"/>
      <c r="CF443" s="35"/>
      <c r="CG443" s="35"/>
      <c r="CH443" s="35"/>
      <c r="CI443" s="35"/>
      <c r="CJ443" s="35"/>
      <c r="CK443" s="35"/>
      <c r="CL443" s="35"/>
      <c r="CM443" s="35"/>
      <c r="CN443" s="35"/>
      <c r="CO443" s="35"/>
      <c r="CP443" s="35"/>
      <c r="CQ443" s="35"/>
      <c r="CR443" s="35"/>
      <c r="CS443" s="35"/>
      <c r="CT443" s="35"/>
      <c r="CU443" s="35"/>
      <c r="CV443" s="35"/>
      <c r="CW443" s="35"/>
      <c r="CX443" s="35"/>
      <c r="CY443" s="35"/>
      <c r="CZ443" s="35"/>
    </row>
    <row r="444" spans="31:104" ht="12.75"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35"/>
      <c r="CE444" s="35"/>
      <c r="CF444" s="35"/>
      <c r="CG444" s="35"/>
      <c r="CH444" s="35"/>
      <c r="CI444" s="35"/>
      <c r="CJ444" s="35"/>
      <c r="CK444" s="35"/>
      <c r="CL444" s="35"/>
      <c r="CM444" s="35"/>
      <c r="CN444" s="35"/>
      <c r="CO444" s="35"/>
      <c r="CP444" s="35"/>
      <c r="CQ444" s="35"/>
      <c r="CR444" s="35"/>
      <c r="CS444" s="35"/>
      <c r="CT444" s="35"/>
      <c r="CU444" s="35"/>
      <c r="CV444" s="35"/>
      <c r="CW444" s="35"/>
      <c r="CX444" s="35"/>
      <c r="CY444" s="35"/>
      <c r="CZ444" s="35"/>
    </row>
    <row r="445" spans="31:104" ht="12.75"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35"/>
      <c r="CE445" s="35"/>
      <c r="CF445" s="35"/>
      <c r="CG445" s="35"/>
      <c r="CH445" s="35"/>
      <c r="CI445" s="35"/>
      <c r="CJ445" s="35"/>
      <c r="CK445" s="35"/>
      <c r="CL445" s="35"/>
      <c r="CM445" s="35"/>
      <c r="CN445" s="35"/>
      <c r="CO445" s="35"/>
      <c r="CP445" s="35"/>
      <c r="CQ445" s="35"/>
      <c r="CR445" s="35"/>
      <c r="CS445" s="35"/>
      <c r="CT445" s="35"/>
      <c r="CU445" s="35"/>
      <c r="CV445" s="35"/>
      <c r="CW445" s="35"/>
      <c r="CX445" s="35"/>
      <c r="CY445" s="35"/>
      <c r="CZ445" s="35"/>
    </row>
    <row r="446" spans="31:104" ht="12.75"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  <c r="BX446" s="35"/>
      <c r="BY446" s="35"/>
      <c r="BZ446" s="35"/>
      <c r="CA446" s="35"/>
      <c r="CB446" s="35"/>
      <c r="CC446" s="35"/>
      <c r="CD446" s="35"/>
      <c r="CE446" s="35"/>
      <c r="CF446" s="35"/>
      <c r="CG446" s="35"/>
      <c r="CH446" s="35"/>
      <c r="CI446" s="35"/>
      <c r="CJ446" s="35"/>
      <c r="CK446" s="35"/>
      <c r="CL446" s="35"/>
      <c r="CM446" s="35"/>
      <c r="CN446" s="35"/>
      <c r="CO446" s="35"/>
      <c r="CP446" s="35"/>
      <c r="CQ446" s="35"/>
      <c r="CR446" s="35"/>
      <c r="CS446" s="35"/>
      <c r="CT446" s="35"/>
      <c r="CU446" s="35"/>
      <c r="CV446" s="35"/>
      <c r="CW446" s="35"/>
      <c r="CX446" s="35"/>
      <c r="CY446" s="35"/>
      <c r="CZ446" s="35"/>
    </row>
    <row r="447" spans="31:104" ht="12.75"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35"/>
      <c r="CE447" s="35"/>
      <c r="CF447" s="35"/>
      <c r="CG447" s="35"/>
      <c r="CH447" s="35"/>
      <c r="CI447" s="35"/>
      <c r="CJ447" s="35"/>
      <c r="CK447" s="35"/>
      <c r="CL447" s="35"/>
      <c r="CM447" s="35"/>
      <c r="CN447" s="35"/>
      <c r="CO447" s="35"/>
      <c r="CP447" s="35"/>
      <c r="CQ447" s="35"/>
      <c r="CR447" s="35"/>
      <c r="CS447" s="35"/>
      <c r="CT447" s="35"/>
      <c r="CU447" s="35"/>
      <c r="CV447" s="35"/>
      <c r="CW447" s="35"/>
      <c r="CX447" s="35"/>
      <c r="CY447" s="35"/>
      <c r="CZ447" s="35"/>
    </row>
    <row r="448" spans="31:104" ht="12.75"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  <c r="CE448" s="35"/>
      <c r="CF448" s="35"/>
      <c r="CG448" s="35"/>
      <c r="CH448" s="35"/>
      <c r="CI448" s="35"/>
      <c r="CJ448" s="35"/>
      <c r="CK448" s="35"/>
      <c r="CL448" s="35"/>
      <c r="CM448" s="35"/>
      <c r="CN448" s="35"/>
      <c r="CO448" s="35"/>
      <c r="CP448" s="35"/>
      <c r="CQ448" s="35"/>
      <c r="CR448" s="35"/>
      <c r="CS448" s="35"/>
      <c r="CT448" s="35"/>
      <c r="CU448" s="35"/>
      <c r="CV448" s="35"/>
      <c r="CW448" s="35"/>
      <c r="CX448" s="35"/>
      <c r="CY448" s="35"/>
      <c r="CZ448" s="35"/>
    </row>
    <row r="449" spans="31:104" ht="12.75"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35"/>
      <c r="CE449" s="35"/>
      <c r="CF449" s="35"/>
      <c r="CG449" s="35"/>
      <c r="CH449" s="35"/>
      <c r="CI449" s="35"/>
      <c r="CJ449" s="35"/>
      <c r="CK449" s="35"/>
      <c r="CL449" s="35"/>
      <c r="CM449" s="35"/>
      <c r="CN449" s="35"/>
      <c r="CO449" s="35"/>
      <c r="CP449" s="35"/>
      <c r="CQ449" s="35"/>
      <c r="CR449" s="35"/>
      <c r="CS449" s="35"/>
      <c r="CT449" s="35"/>
      <c r="CU449" s="35"/>
      <c r="CV449" s="35"/>
      <c r="CW449" s="35"/>
      <c r="CX449" s="35"/>
      <c r="CY449" s="35"/>
      <c r="CZ449" s="35"/>
    </row>
    <row r="450" spans="31:104" ht="12.75"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35"/>
      <c r="CE450" s="35"/>
      <c r="CF450" s="35"/>
      <c r="CG450" s="35"/>
      <c r="CH450" s="35"/>
      <c r="CI450" s="35"/>
      <c r="CJ450" s="35"/>
      <c r="CK450" s="35"/>
      <c r="CL450" s="35"/>
      <c r="CM450" s="35"/>
      <c r="CN450" s="35"/>
      <c r="CO450" s="35"/>
      <c r="CP450" s="35"/>
      <c r="CQ450" s="35"/>
      <c r="CR450" s="35"/>
      <c r="CS450" s="35"/>
      <c r="CT450" s="35"/>
      <c r="CU450" s="35"/>
      <c r="CV450" s="35"/>
      <c r="CW450" s="35"/>
      <c r="CX450" s="35"/>
      <c r="CY450" s="35"/>
      <c r="CZ450" s="35"/>
    </row>
    <row r="451" spans="31:104" ht="12.75"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35"/>
      <c r="CE451" s="35"/>
      <c r="CF451" s="35"/>
      <c r="CG451" s="35"/>
      <c r="CH451" s="35"/>
      <c r="CI451" s="35"/>
      <c r="CJ451" s="35"/>
      <c r="CK451" s="35"/>
      <c r="CL451" s="35"/>
      <c r="CM451" s="35"/>
      <c r="CN451" s="35"/>
      <c r="CO451" s="35"/>
      <c r="CP451" s="35"/>
      <c r="CQ451" s="35"/>
      <c r="CR451" s="35"/>
      <c r="CS451" s="35"/>
      <c r="CT451" s="35"/>
      <c r="CU451" s="35"/>
      <c r="CV451" s="35"/>
      <c r="CW451" s="35"/>
      <c r="CX451" s="35"/>
      <c r="CY451" s="35"/>
      <c r="CZ451" s="35"/>
    </row>
    <row r="452" spans="31:104" ht="12.75"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  <c r="CC452" s="35"/>
      <c r="CD452" s="35"/>
      <c r="CE452" s="35"/>
      <c r="CF452" s="35"/>
      <c r="CG452" s="35"/>
      <c r="CH452" s="35"/>
      <c r="CI452" s="35"/>
      <c r="CJ452" s="35"/>
      <c r="CK452" s="35"/>
      <c r="CL452" s="35"/>
      <c r="CM452" s="35"/>
      <c r="CN452" s="35"/>
      <c r="CO452" s="35"/>
      <c r="CP452" s="35"/>
      <c r="CQ452" s="35"/>
      <c r="CR452" s="35"/>
      <c r="CS452" s="35"/>
      <c r="CT452" s="35"/>
      <c r="CU452" s="35"/>
      <c r="CV452" s="35"/>
      <c r="CW452" s="35"/>
      <c r="CX452" s="35"/>
      <c r="CY452" s="35"/>
      <c r="CZ452" s="35"/>
    </row>
    <row r="453" spans="31:104" ht="12.75"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35"/>
      <c r="CE453" s="35"/>
      <c r="CF453" s="35"/>
      <c r="CG453" s="35"/>
      <c r="CH453" s="35"/>
      <c r="CI453" s="35"/>
      <c r="CJ453" s="35"/>
      <c r="CK453" s="35"/>
      <c r="CL453" s="35"/>
      <c r="CM453" s="35"/>
      <c r="CN453" s="35"/>
      <c r="CO453" s="35"/>
      <c r="CP453" s="35"/>
      <c r="CQ453" s="35"/>
      <c r="CR453" s="35"/>
      <c r="CS453" s="35"/>
      <c r="CT453" s="35"/>
      <c r="CU453" s="35"/>
      <c r="CV453" s="35"/>
      <c r="CW453" s="35"/>
      <c r="CX453" s="35"/>
      <c r="CY453" s="35"/>
      <c r="CZ453" s="35"/>
    </row>
    <row r="454" spans="31:104" ht="12.75"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35"/>
      <c r="CE454" s="35"/>
      <c r="CF454" s="35"/>
      <c r="CG454" s="35"/>
      <c r="CH454" s="35"/>
      <c r="CI454" s="35"/>
      <c r="CJ454" s="35"/>
      <c r="CK454" s="35"/>
      <c r="CL454" s="35"/>
      <c r="CM454" s="35"/>
      <c r="CN454" s="35"/>
      <c r="CO454" s="35"/>
      <c r="CP454" s="35"/>
      <c r="CQ454" s="35"/>
      <c r="CR454" s="35"/>
      <c r="CS454" s="35"/>
      <c r="CT454" s="35"/>
      <c r="CU454" s="35"/>
      <c r="CV454" s="35"/>
      <c r="CW454" s="35"/>
      <c r="CX454" s="35"/>
      <c r="CY454" s="35"/>
      <c r="CZ454" s="35"/>
    </row>
    <row r="455" spans="31:104" ht="12.75"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</row>
    <row r="456" spans="31:104" ht="12.75"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</row>
    <row r="457" spans="31:104" ht="12.75"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  <c r="CC457" s="35"/>
      <c r="CD457" s="35"/>
      <c r="CE457" s="35"/>
      <c r="CF457" s="35"/>
      <c r="CG457" s="35"/>
      <c r="CH457" s="35"/>
      <c r="CI457" s="35"/>
      <c r="CJ457" s="35"/>
      <c r="CK457" s="35"/>
      <c r="CL457" s="35"/>
      <c r="CM457" s="35"/>
      <c r="CN457" s="35"/>
      <c r="CO457" s="35"/>
      <c r="CP457" s="35"/>
      <c r="CQ457" s="35"/>
      <c r="CR457" s="35"/>
      <c r="CS457" s="35"/>
      <c r="CT457" s="35"/>
      <c r="CU457" s="35"/>
      <c r="CV457" s="35"/>
      <c r="CW457" s="35"/>
      <c r="CX457" s="35"/>
      <c r="CY457" s="35"/>
      <c r="CZ457" s="35"/>
    </row>
    <row r="458" spans="31:104" ht="12.75"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35"/>
      <c r="CE458" s="35"/>
      <c r="CF458" s="35"/>
      <c r="CG458" s="35"/>
      <c r="CH458" s="35"/>
      <c r="CI458" s="35"/>
      <c r="CJ458" s="35"/>
      <c r="CK458" s="35"/>
      <c r="CL458" s="35"/>
      <c r="CM458" s="35"/>
      <c r="CN458" s="35"/>
      <c r="CO458" s="35"/>
      <c r="CP458" s="35"/>
      <c r="CQ458" s="35"/>
      <c r="CR458" s="35"/>
      <c r="CS458" s="35"/>
      <c r="CT458" s="35"/>
      <c r="CU458" s="35"/>
      <c r="CV458" s="35"/>
      <c r="CW458" s="35"/>
      <c r="CX458" s="35"/>
      <c r="CY458" s="35"/>
      <c r="CZ458" s="35"/>
    </row>
    <row r="459" spans="31:104" ht="12.75"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35"/>
      <c r="CE459" s="35"/>
      <c r="CF459" s="35"/>
      <c r="CG459" s="35"/>
      <c r="CH459" s="35"/>
      <c r="CI459" s="35"/>
      <c r="CJ459" s="35"/>
      <c r="CK459" s="35"/>
      <c r="CL459" s="35"/>
      <c r="CM459" s="35"/>
      <c r="CN459" s="35"/>
      <c r="CO459" s="35"/>
      <c r="CP459" s="35"/>
      <c r="CQ459" s="35"/>
      <c r="CR459" s="35"/>
      <c r="CS459" s="35"/>
      <c r="CT459" s="35"/>
      <c r="CU459" s="35"/>
      <c r="CV459" s="35"/>
      <c r="CW459" s="35"/>
      <c r="CX459" s="35"/>
      <c r="CY459" s="35"/>
      <c r="CZ459" s="35"/>
    </row>
    <row r="460" spans="31:104" ht="12.75"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35"/>
      <c r="CE460" s="35"/>
      <c r="CF460" s="35"/>
      <c r="CG460" s="35"/>
      <c r="CH460" s="35"/>
      <c r="CI460" s="35"/>
      <c r="CJ460" s="35"/>
      <c r="CK460" s="35"/>
      <c r="CL460" s="35"/>
      <c r="CM460" s="35"/>
      <c r="CN460" s="35"/>
      <c r="CO460" s="35"/>
      <c r="CP460" s="35"/>
      <c r="CQ460" s="35"/>
      <c r="CR460" s="35"/>
      <c r="CS460" s="35"/>
      <c r="CT460" s="35"/>
      <c r="CU460" s="35"/>
      <c r="CV460" s="35"/>
      <c r="CW460" s="35"/>
      <c r="CX460" s="35"/>
      <c r="CY460" s="35"/>
      <c r="CZ460" s="35"/>
    </row>
    <row r="461" spans="31:104" ht="12.75"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35"/>
      <c r="CE461" s="35"/>
      <c r="CF461" s="35"/>
      <c r="CG461" s="35"/>
      <c r="CH461" s="35"/>
      <c r="CI461" s="35"/>
      <c r="CJ461" s="35"/>
      <c r="CK461" s="35"/>
      <c r="CL461" s="35"/>
      <c r="CM461" s="35"/>
      <c r="CN461" s="35"/>
      <c r="CO461" s="35"/>
      <c r="CP461" s="35"/>
      <c r="CQ461" s="35"/>
      <c r="CR461" s="35"/>
      <c r="CS461" s="35"/>
      <c r="CT461" s="35"/>
      <c r="CU461" s="35"/>
      <c r="CV461" s="35"/>
      <c r="CW461" s="35"/>
      <c r="CX461" s="35"/>
      <c r="CY461" s="35"/>
      <c r="CZ461" s="35"/>
    </row>
    <row r="462" spans="31:104" ht="12.75"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35"/>
      <c r="CE462" s="35"/>
      <c r="CF462" s="35"/>
      <c r="CG462" s="35"/>
      <c r="CH462" s="35"/>
      <c r="CI462" s="35"/>
      <c r="CJ462" s="35"/>
      <c r="CK462" s="35"/>
      <c r="CL462" s="35"/>
      <c r="CM462" s="35"/>
      <c r="CN462" s="35"/>
      <c r="CO462" s="35"/>
      <c r="CP462" s="35"/>
      <c r="CQ462" s="35"/>
      <c r="CR462" s="35"/>
      <c r="CS462" s="35"/>
      <c r="CT462" s="35"/>
      <c r="CU462" s="35"/>
      <c r="CV462" s="35"/>
      <c r="CW462" s="35"/>
      <c r="CX462" s="35"/>
      <c r="CY462" s="35"/>
      <c r="CZ462" s="35"/>
    </row>
    <row r="463" spans="31:104" ht="12.75"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  <c r="BX463" s="35"/>
      <c r="BY463" s="35"/>
      <c r="BZ463" s="35"/>
      <c r="CA463" s="35"/>
      <c r="CB463" s="35"/>
      <c r="CC463" s="35"/>
      <c r="CD463" s="35"/>
      <c r="CE463" s="35"/>
      <c r="CF463" s="35"/>
      <c r="CG463" s="35"/>
      <c r="CH463" s="35"/>
      <c r="CI463" s="35"/>
      <c r="CJ463" s="35"/>
      <c r="CK463" s="35"/>
      <c r="CL463" s="35"/>
      <c r="CM463" s="35"/>
      <c r="CN463" s="35"/>
      <c r="CO463" s="35"/>
      <c r="CP463" s="35"/>
      <c r="CQ463" s="35"/>
      <c r="CR463" s="35"/>
      <c r="CS463" s="35"/>
      <c r="CT463" s="35"/>
      <c r="CU463" s="35"/>
      <c r="CV463" s="35"/>
      <c r="CW463" s="35"/>
      <c r="CX463" s="35"/>
      <c r="CY463" s="35"/>
      <c r="CZ463" s="35"/>
    </row>
    <row r="464" spans="31:104" ht="12.75"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  <c r="CC464" s="35"/>
      <c r="CD464" s="35"/>
      <c r="CE464" s="35"/>
      <c r="CF464" s="35"/>
      <c r="CG464" s="35"/>
      <c r="CH464" s="35"/>
      <c r="CI464" s="35"/>
      <c r="CJ464" s="35"/>
      <c r="CK464" s="35"/>
      <c r="CL464" s="35"/>
      <c r="CM464" s="35"/>
      <c r="CN464" s="35"/>
      <c r="CO464" s="35"/>
      <c r="CP464" s="35"/>
      <c r="CQ464" s="35"/>
      <c r="CR464" s="35"/>
      <c r="CS464" s="35"/>
      <c r="CT464" s="35"/>
      <c r="CU464" s="35"/>
      <c r="CV464" s="35"/>
      <c r="CW464" s="35"/>
      <c r="CX464" s="35"/>
      <c r="CY464" s="35"/>
      <c r="CZ464" s="35"/>
    </row>
    <row r="465" spans="31:104" ht="12.75"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35"/>
      <c r="CE465" s="35"/>
      <c r="CF465" s="35"/>
      <c r="CG465" s="35"/>
      <c r="CH465" s="35"/>
      <c r="CI465" s="35"/>
      <c r="CJ465" s="35"/>
      <c r="CK465" s="35"/>
      <c r="CL465" s="35"/>
      <c r="CM465" s="35"/>
      <c r="CN465" s="35"/>
      <c r="CO465" s="35"/>
      <c r="CP465" s="35"/>
      <c r="CQ465" s="35"/>
      <c r="CR465" s="35"/>
      <c r="CS465" s="35"/>
      <c r="CT465" s="35"/>
      <c r="CU465" s="35"/>
      <c r="CV465" s="35"/>
      <c r="CW465" s="35"/>
      <c r="CX465" s="35"/>
      <c r="CY465" s="35"/>
      <c r="CZ465" s="35"/>
    </row>
    <row r="466" spans="31:104" ht="12.75"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  <c r="CM466" s="35"/>
      <c r="CN466" s="35"/>
      <c r="CO466" s="35"/>
      <c r="CP466" s="35"/>
      <c r="CQ466" s="35"/>
      <c r="CR466" s="35"/>
      <c r="CS466" s="35"/>
      <c r="CT466" s="35"/>
      <c r="CU466" s="35"/>
      <c r="CV466" s="35"/>
      <c r="CW466" s="35"/>
      <c r="CX466" s="35"/>
      <c r="CY466" s="35"/>
      <c r="CZ466" s="35"/>
    </row>
    <row r="467" spans="31:104" ht="12.75"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  <c r="CL467" s="35"/>
      <c r="CM467" s="35"/>
      <c r="CN467" s="35"/>
      <c r="CO467" s="35"/>
      <c r="CP467" s="35"/>
      <c r="CQ467" s="35"/>
      <c r="CR467" s="35"/>
      <c r="CS467" s="35"/>
      <c r="CT467" s="35"/>
      <c r="CU467" s="35"/>
      <c r="CV467" s="35"/>
      <c r="CW467" s="35"/>
      <c r="CX467" s="35"/>
      <c r="CY467" s="35"/>
      <c r="CZ467" s="35"/>
    </row>
    <row r="468" spans="31:104" ht="12.75"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  <c r="CL468" s="35"/>
      <c r="CM468" s="35"/>
      <c r="CN468" s="35"/>
      <c r="CO468" s="35"/>
      <c r="CP468" s="35"/>
      <c r="CQ468" s="35"/>
      <c r="CR468" s="35"/>
      <c r="CS468" s="35"/>
      <c r="CT468" s="35"/>
      <c r="CU468" s="35"/>
      <c r="CV468" s="35"/>
      <c r="CW468" s="35"/>
      <c r="CX468" s="35"/>
      <c r="CY468" s="35"/>
      <c r="CZ468" s="35"/>
    </row>
    <row r="469" spans="31:104" ht="12.75"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  <c r="CL469" s="35"/>
      <c r="CM469" s="35"/>
      <c r="CN469" s="35"/>
      <c r="CO469" s="35"/>
      <c r="CP469" s="35"/>
      <c r="CQ469" s="35"/>
      <c r="CR469" s="35"/>
      <c r="CS469" s="35"/>
      <c r="CT469" s="35"/>
      <c r="CU469" s="35"/>
      <c r="CV469" s="35"/>
      <c r="CW469" s="35"/>
      <c r="CX469" s="35"/>
      <c r="CY469" s="35"/>
      <c r="CZ469" s="35"/>
    </row>
    <row r="470" spans="31:104" ht="12.75"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35"/>
      <c r="CT470" s="35"/>
      <c r="CU470" s="35"/>
      <c r="CV470" s="35"/>
      <c r="CW470" s="35"/>
      <c r="CX470" s="35"/>
      <c r="CY470" s="35"/>
      <c r="CZ470" s="35"/>
    </row>
    <row r="471" spans="31:104" ht="12.75"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35"/>
      <c r="CE471" s="35"/>
      <c r="CF471" s="35"/>
      <c r="CG471" s="35"/>
      <c r="CH471" s="35"/>
      <c r="CI471" s="35"/>
      <c r="CJ471" s="35"/>
      <c r="CK471" s="35"/>
      <c r="CL471" s="35"/>
      <c r="CM471" s="35"/>
      <c r="CN471" s="35"/>
      <c r="CO471" s="35"/>
      <c r="CP471" s="35"/>
      <c r="CQ471" s="35"/>
      <c r="CR471" s="35"/>
      <c r="CS471" s="35"/>
      <c r="CT471" s="35"/>
      <c r="CU471" s="35"/>
      <c r="CV471" s="35"/>
      <c r="CW471" s="35"/>
      <c r="CX471" s="35"/>
      <c r="CY471" s="35"/>
      <c r="CZ471" s="35"/>
    </row>
    <row r="472" spans="31:104" ht="12.75"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35"/>
      <c r="CE472" s="35"/>
      <c r="CF472" s="35"/>
      <c r="CG472" s="35"/>
      <c r="CH472" s="35"/>
      <c r="CI472" s="35"/>
      <c r="CJ472" s="35"/>
      <c r="CK472" s="35"/>
      <c r="CL472" s="35"/>
      <c r="CM472" s="35"/>
      <c r="CN472" s="35"/>
      <c r="CO472" s="35"/>
      <c r="CP472" s="35"/>
      <c r="CQ472" s="35"/>
      <c r="CR472" s="35"/>
      <c r="CS472" s="35"/>
      <c r="CT472" s="35"/>
      <c r="CU472" s="35"/>
      <c r="CV472" s="35"/>
      <c r="CW472" s="35"/>
      <c r="CX472" s="35"/>
      <c r="CY472" s="35"/>
      <c r="CZ472" s="35"/>
    </row>
    <row r="473" spans="31:104" ht="12.75"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35"/>
      <c r="CE473" s="35"/>
      <c r="CF473" s="35"/>
      <c r="CG473" s="35"/>
      <c r="CH473" s="35"/>
      <c r="CI473" s="35"/>
      <c r="CJ473" s="35"/>
      <c r="CK473" s="35"/>
      <c r="CL473" s="35"/>
      <c r="CM473" s="35"/>
      <c r="CN473" s="35"/>
      <c r="CO473" s="35"/>
      <c r="CP473" s="35"/>
      <c r="CQ473" s="35"/>
      <c r="CR473" s="35"/>
      <c r="CS473" s="35"/>
      <c r="CT473" s="35"/>
      <c r="CU473" s="35"/>
      <c r="CV473" s="35"/>
      <c r="CW473" s="35"/>
      <c r="CX473" s="35"/>
      <c r="CY473" s="35"/>
      <c r="CZ473" s="35"/>
    </row>
    <row r="474" spans="31:104" ht="12.75"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  <c r="CM474" s="35"/>
      <c r="CN474" s="35"/>
      <c r="CO474" s="35"/>
      <c r="CP474" s="35"/>
      <c r="CQ474" s="35"/>
      <c r="CR474" s="35"/>
      <c r="CS474" s="35"/>
      <c r="CT474" s="35"/>
      <c r="CU474" s="35"/>
      <c r="CV474" s="35"/>
      <c r="CW474" s="35"/>
      <c r="CX474" s="35"/>
      <c r="CY474" s="35"/>
      <c r="CZ474" s="35"/>
    </row>
    <row r="475" spans="31:104" ht="12.75"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  <c r="CL475" s="35"/>
      <c r="CM475" s="35"/>
      <c r="CN475" s="35"/>
      <c r="CO475" s="35"/>
      <c r="CP475" s="35"/>
      <c r="CQ475" s="35"/>
      <c r="CR475" s="35"/>
      <c r="CS475" s="35"/>
      <c r="CT475" s="35"/>
      <c r="CU475" s="35"/>
      <c r="CV475" s="35"/>
      <c r="CW475" s="35"/>
      <c r="CX475" s="35"/>
      <c r="CY475" s="35"/>
      <c r="CZ475" s="35"/>
    </row>
    <row r="476" spans="31:104" ht="12.75"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35"/>
      <c r="CE476" s="35"/>
      <c r="CF476" s="35"/>
      <c r="CG476" s="35"/>
      <c r="CH476" s="35"/>
      <c r="CI476" s="35"/>
      <c r="CJ476" s="35"/>
      <c r="CK476" s="35"/>
      <c r="CL476" s="35"/>
      <c r="CM476" s="35"/>
      <c r="CN476" s="35"/>
      <c r="CO476" s="35"/>
      <c r="CP476" s="35"/>
      <c r="CQ476" s="35"/>
      <c r="CR476" s="35"/>
      <c r="CS476" s="35"/>
      <c r="CT476" s="35"/>
      <c r="CU476" s="35"/>
      <c r="CV476" s="35"/>
      <c r="CW476" s="35"/>
      <c r="CX476" s="35"/>
      <c r="CY476" s="35"/>
      <c r="CZ476" s="35"/>
    </row>
    <row r="477" spans="31:104" ht="12.75"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35"/>
      <c r="CE477" s="35"/>
      <c r="CF477" s="35"/>
      <c r="CG477" s="35"/>
      <c r="CH477" s="35"/>
      <c r="CI477" s="35"/>
      <c r="CJ477" s="35"/>
      <c r="CK477" s="35"/>
      <c r="CL477" s="35"/>
      <c r="CM477" s="35"/>
      <c r="CN477" s="35"/>
      <c r="CO477" s="35"/>
      <c r="CP477" s="35"/>
      <c r="CQ477" s="35"/>
      <c r="CR477" s="35"/>
      <c r="CS477" s="35"/>
      <c r="CT477" s="35"/>
      <c r="CU477" s="35"/>
      <c r="CV477" s="35"/>
      <c r="CW477" s="35"/>
      <c r="CX477" s="35"/>
      <c r="CY477" s="35"/>
      <c r="CZ477" s="35"/>
    </row>
    <row r="478" spans="31:104" ht="12.75"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35"/>
      <c r="CE478" s="35"/>
      <c r="CF478" s="35"/>
      <c r="CG478" s="35"/>
      <c r="CH478" s="35"/>
      <c r="CI478" s="35"/>
      <c r="CJ478" s="35"/>
      <c r="CK478" s="35"/>
      <c r="CL478" s="35"/>
      <c r="CM478" s="35"/>
      <c r="CN478" s="35"/>
      <c r="CO478" s="35"/>
      <c r="CP478" s="35"/>
      <c r="CQ478" s="35"/>
      <c r="CR478" s="35"/>
      <c r="CS478" s="35"/>
      <c r="CT478" s="35"/>
      <c r="CU478" s="35"/>
      <c r="CV478" s="35"/>
      <c r="CW478" s="35"/>
      <c r="CX478" s="35"/>
      <c r="CY478" s="35"/>
      <c r="CZ478" s="35"/>
    </row>
    <row r="479" spans="31:104" ht="12.75"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35"/>
      <c r="CE479" s="35"/>
      <c r="CF479" s="35"/>
      <c r="CG479" s="35"/>
      <c r="CH479" s="35"/>
      <c r="CI479" s="35"/>
      <c r="CJ479" s="35"/>
      <c r="CK479" s="35"/>
      <c r="CL479" s="35"/>
      <c r="CM479" s="35"/>
      <c r="CN479" s="35"/>
      <c r="CO479" s="35"/>
      <c r="CP479" s="35"/>
      <c r="CQ479" s="35"/>
      <c r="CR479" s="35"/>
      <c r="CS479" s="35"/>
      <c r="CT479" s="35"/>
      <c r="CU479" s="35"/>
      <c r="CV479" s="35"/>
      <c r="CW479" s="35"/>
      <c r="CX479" s="35"/>
      <c r="CY479" s="35"/>
      <c r="CZ479" s="35"/>
    </row>
    <row r="480" spans="31:104" ht="12.75"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35"/>
      <c r="CE480" s="35"/>
      <c r="CF480" s="35"/>
      <c r="CG480" s="35"/>
      <c r="CH480" s="35"/>
      <c r="CI480" s="35"/>
      <c r="CJ480" s="35"/>
      <c r="CK480" s="35"/>
      <c r="CL480" s="35"/>
      <c r="CM480" s="35"/>
      <c r="CN480" s="35"/>
      <c r="CO480" s="35"/>
      <c r="CP480" s="35"/>
      <c r="CQ480" s="35"/>
      <c r="CR480" s="35"/>
      <c r="CS480" s="35"/>
      <c r="CT480" s="35"/>
      <c r="CU480" s="35"/>
      <c r="CV480" s="35"/>
      <c r="CW480" s="35"/>
      <c r="CX480" s="35"/>
      <c r="CY480" s="35"/>
      <c r="CZ480" s="35"/>
    </row>
    <row r="481" spans="31:104" ht="12.75"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  <c r="CL481" s="35"/>
      <c r="CM481" s="35"/>
      <c r="CN481" s="35"/>
      <c r="CO481" s="35"/>
      <c r="CP481" s="35"/>
      <c r="CQ481" s="35"/>
      <c r="CR481" s="35"/>
      <c r="CS481" s="35"/>
      <c r="CT481" s="35"/>
      <c r="CU481" s="35"/>
      <c r="CV481" s="35"/>
      <c r="CW481" s="35"/>
      <c r="CX481" s="35"/>
      <c r="CY481" s="35"/>
      <c r="CZ481" s="35"/>
    </row>
    <row r="482" spans="31:104" ht="12.75"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35"/>
      <c r="CE482" s="35"/>
      <c r="CF482" s="35"/>
      <c r="CG482" s="35"/>
      <c r="CH482" s="35"/>
      <c r="CI482" s="35"/>
      <c r="CJ482" s="35"/>
      <c r="CK482" s="35"/>
      <c r="CL482" s="35"/>
      <c r="CM482" s="35"/>
      <c r="CN482" s="35"/>
      <c r="CO482" s="35"/>
      <c r="CP482" s="35"/>
      <c r="CQ482" s="35"/>
      <c r="CR482" s="35"/>
      <c r="CS482" s="35"/>
      <c r="CT482" s="35"/>
      <c r="CU482" s="35"/>
      <c r="CV482" s="35"/>
      <c r="CW482" s="35"/>
      <c r="CX482" s="35"/>
      <c r="CY482" s="35"/>
      <c r="CZ482" s="35"/>
    </row>
    <row r="483" spans="31:104" ht="12.75"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35"/>
      <c r="CE483" s="35"/>
      <c r="CF483" s="35"/>
      <c r="CG483" s="35"/>
      <c r="CH483" s="35"/>
      <c r="CI483" s="35"/>
      <c r="CJ483" s="35"/>
      <c r="CK483" s="35"/>
      <c r="CL483" s="35"/>
      <c r="CM483" s="35"/>
      <c r="CN483" s="35"/>
      <c r="CO483" s="35"/>
      <c r="CP483" s="35"/>
      <c r="CQ483" s="35"/>
      <c r="CR483" s="35"/>
      <c r="CS483" s="35"/>
      <c r="CT483" s="35"/>
      <c r="CU483" s="35"/>
      <c r="CV483" s="35"/>
      <c r="CW483" s="35"/>
      <c r="CX483" s="35"/>
      <c r="CY483" s="35"/>
      <c r="CZ483" s="35"/>
    </row>
    <row r="484" spans="31:104" ht="12.75"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35"/>
      <c r="CE484" s="35"/>
      <c r="CF484" s="35"/>
      <c r="CG484" s="35"/>
      <c r="CH484" s="35"/>
      <c r="CI484" s="35"/>
      <c r="CJ484" s="35"/>
      <c r="CK484" s="35"/>
      <c r="CL484" s="35"/>
      <c r="CM484" s="35"/>
      <c r="CN484" s="35"/>
      <c r="CO484" s="35"/>
      <c r="CP484" s="35"/>
      <c r="CQ484" s="35"/>
      <c r="CR484" s="35"/>
      <c r="CS484" s="35"/>
      <c r="CT484" s="35"/>
      <c r="CU484" s="35"/>
      <c r="CV484" s="35"/>
      <c r="CW484" s="35"/>
      <c r="CX484" s="35"/>
      <c r="CY484" s="35"/>
      <c r="CZ484" s="35"/>
    </row>
    <row r="485" spans="31:104" ht="12.75"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35"/>
      <c r="CE485" s="35"/>
      <c r="CF485" s="35"/>
      <c r="CG485" s="35"/>
      <c r="CH485" s="35"/>
      <c r="CI485" s="35"/>
      <c r="CJ485" s="35"/>
      <c r="CK485" s="35"/>
      <c r="CL485" s="35"/>
      <c r="CM485" s="35"/>
      <c r="CN485" s="35"/>
      <c r="CO485" s="35"/>
      <c r="CP485" s="35"/>
      <c r="CQ485" s="35"/>
      <c r="CR485" s="35"/>
      <c r="CS485" s="35"/>
      <c r="CT485" s="35"/>
      <c r="CU485" s="35"/>
      <c r="CV485" s="35"/>
      <c r="CW485" s="35"/>
      <c r="CX485" s="35"/>
      <c r="CY485" s="35"/>
      <c r="CZ485" s="35"/>
    </row>
    <row r="486" spans="31:104" ht="12.75"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35"/>
      <c r="CE486" s="35"/>
      <c r="CF486" s="35"/>
      <c r="CG486" s="35"/>
      <c r="CH486" s="35"/>
      <c r="CI486" s="35"/>
      <c r="CJ486" s="35"/>
      <c r="CK486" s="35"/>
      <c r="CL486" s="35"/>
      <c r="CM486" s="35"/>
      <c r="CN486" s="35"/>
      <c r="CO486" s="35"/>
      <c r="CP486" s="35"/>
      <c r="CQ486" s="35"/>
      <c r="CR486" s="35"/>
      <c r="CS486" s="35"/>
      <c r="CT486" s="35"/>
      <c r="CU486" s="35"/>
      <c r="CV486" s="35"/>
      <c r="CW486" s="35"/>
      <c r="CX486" s="35"/>
      <c r="CY486" s="35"/>
      <c r="CZ486" s="35"/>
    </row>
    <row r="487" spans="31:104" ht="12.75"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  <c r="BX487" s="35"/>
      <c r="BY487" s="35"/>
      <c r="BZ487" s="35"/>
      <c r="CA487" s="35"/>
      <c r="CB487" s="35"/>
      <c r="CC487" s="35"/>
      <c r="CD487" s="35"/>
      <c r="CE487" s="35"/>
      <c r="CF487" s="35"/>
      <c r="CG487" s="35"/>
      <c r="CH487" s="35"/>
      <c r="CI487" s="35"/>
      <c r="CJ487" s="35"/>
      <c r="CK487" s="35"/>
      <c r="CL487" s="35"/>
      <c r="CM487" s="35"/>
      <c r="CN487" s="35"/>
      <c r="CO487" s="35"/>
      <c r="CP487" s="35"/>
      <c r="CQ487" s="35"/>
      <c r="CR487" s="35"/>
      <c r="CS487" s="35"/>
      <c r="CT487" s="35"/>
      <c r="CU487" s="35"/>
      <c r="CV487" s="35"/>
      <c r="CW487" s="35"/>
      <c r="CX487" s="35"/>
      <c r="CY487" s="35"/>
      <c r="CZ487" s="35"/>
    </row>
    <row r="488" spans="31:104" ht="12.75"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35"/>
      <c r="CE488" s="35"/>
      <c r="CF488" s="35"/>
      <c r="CG488" s="35"/>
      <c r="CH488" s="35"/>
      <c r="CI488" s="35"/>
      <c r="CJ488" s="35"/>
      <c r="CK488" s="35"/>
      <c r="CL488" s="35"/>
      <c r="CM488" s="35"/>
      <c r="CN488" s="35"/>
      <c r="CO488" s="35"/>
      <c r="CP488" s="35"/>
      <c r="CQ488" s="35"/>
      <c r="CR488" s="35"/>
      <c r="CS488" s="35"/>
      <c r="CT488" s="35"/>
      <c r="CU488" s="35"/>
      <c r="CV488" s="35"/>
      <c r="CW488" s="35"/>
      <c r="CX488" s="35"/>
      <c r="CY488" s="35"/>
      <c r="CZ488" s="35"/>
    </row>
    <row r="489" spans="31:104" ht="12.75"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35"/>
      <c r="CE489" s="35"/>
      <c r="CF489" s="35"/>
      <c r="CG489" s="35"/>
      <c r="CH489" s="35"/>
      <c r="CI489" s="35"/>
      <c r="CJ489" s="35"/>
      <c r="CK489" s="35"/>
      <c r="CL489" s="35"/>
      <c r="CM489" s="35"/>
      <c r="CN489" s="35"/>
      <c r="CO489" s="35"/>
      <c r="CP489" s="35"/>
      <c r="CQ489" s="35"/>
      <c r="CR489" s="35"/>
      <c r="CS489" s="35"/>
      <c r="CT489" s="35"/>
      <c r="CU489" s="35"/>
      <c r="CV489" s="35"/>
      <c r="CW489" s="35"/>
      <c r="CX489" s="35"/>
      <c r="CY489" s="35"/>
      <c r="CZ489" s="35"/>
    </row>
    <row r="490" spans="31:104" ht="12.75"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35"/>
      <c r="CE490" s="35"/>
      <c r="CF490" s="35"/>
      <c r="CG490" s="35"/>
      <c r="CH490" s="35"/>
      <c r="CI490" s="35"/>
      <c r="CJ490" s="35"/>
      <c r="CK490" s="35"/>
      <c r="CL490" s="35"/>
      <c r="CM490" s="35"/>
      <c r="CN490" s="35"/>
      <c r="CO490" s="35"/>
      <c r="CP490" s="35"/>
      <c r="CQ490" s="35"/>
      <c r="CR490" s="35"/>
      <c r="CS490" s="35"/>
      <c r="CT490" s="35"/>
      <c r="CU490" s="35"/>
      <c r="CV490" s="35"/>
      <c r="CW490" s="35"/>
      <c r="CX490" s="35"/>
      <c r="CY490" s="35"/>
      <c r="CZ490" s="35"/>
    </row>
    <row r="491" spans="31:104" ht="12.75"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35"/>
      <c r="CE491" s="35"/>
      <c r="CF491" s="35"/>
      <c r="CG491" s="35"/>
      <c r="CH491" s="35"/>
      <c r="CI491" s="35"/>
      <c r="CJ491" s="35"/>
      <c r="CK491" s="35"/>
      <c r="CL491" s="35"/>
      <c r="CM491" s="35"/>
      <c r="CN491" s="35"/>
      <c r="CO491" s="35"/>
      <c r="CP491" s="35"/>
      <c r="CQ491" s="35"/>
      <c r="CR491" s="35"/>
      <c r="CS491" s="35"/>
      <c r="CT491" s="35"/>
      <c r="CU491" s="35"/>
      <c r="CV491" s="35"/>
      <c r="CW491" s="35"/>
      <c r="CX491" s="35"/>
      <c r="CY491" s="35"/>
      <c r="CZ491" s="35"/>
    </row>
    <row r="492" spans="31:104" ht="12.75"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  <c r="CC492" s="35"/>
      <c r="CD492" s="35"/>
      <c r="CE492" s="35"/>
      <c r="CF492" s="35"/>
      <c r="CG492" s="35"/>
      <c r="CH492" s="35"/>
      <c r="CI492" s="35"/>
      <c r="CJ492" s="35"/>
      <c r="CK492" s="35"/>
      <c r="CL492" s="35"/>
      <c r="CM492" s="35"/>
      <c r="CN492" s="35"/>
      <c r="CO492" s="35"/>
      <c r="CP492" s="35"/>
      <c r="CQ492" s="35"/>
      <c r="CR492" s="35"/>
      <c r="CS492" s="35"/>
      <c r="CT492" s="35"/>
      <c r="CU492" s="35"/>
      <c r="CV492" s="35"/>
      <c r="CW492" s="35"/>
      <c r="CX492" s="35"/>
      <c r="CY492" s="35"/>
      <c r="CZ492" s="35"/>
    </row>
    <row r="493" spans="31:104" ht="12.75"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35"/>
      <c r="CE493" s="35"/>
      <c r="CF493" s="35"/>
      <c r="CG493" s="35"/>
      <c r="CH493" s="35"/>
      <c r="CI493" s="35"/>
      <c r="CJ493" s="35"/>
      <c r="CK493" s="35"/>
      <c r="CL493" s="35"/>
      <c r="CM493" s="35"/>
      <c r="CN493" s="35"/>
      <c r="CO493" s="35"/>
      <c r="CP493" s="35"/>
      <c r="CQ493" s="35"/>
      <c r="CR493" s="35"/>
      <c r="CS493" s="35"/>
      <c r="CT493" s="35"/>
      <c r="CU493" s="35"/>
      <c r="CV493" s="35"/>
      <c r="CW493" s="35"/>
      <c r="CX493" s="35"/>
      <c r="CY493" s="35"/>
      <c r="CZ493" s="35"/>
    </row>
    <row r="494" spans="31:104" ht="12.75"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  <c r="BX494" s="35"/>
      <c r="BY494" s="35"/>
      <c r="BZ494" s="35"/>
      <c r="CA494" s="35"/>
      <c r="CB494" s="35"/>
      <c r="CC494" s="35"/>
      <c r="CD494" s="35"/>
      <c r="CE494" s="35"/>
      <c r="CF494" s="35"/>
      <c r="CG494" s="35"/>
      <c r="CH494" s="35"/>
      <c r="CI494" s="35"/>
      <c r="CJ494" s="35"/>
      <c r="CK494" s="35"/>
      <c r="CL494" s="35"/>
      <c r="CM494" s="35"/>
      <c r="CN494" s="35"/>
      <c r="CO494" s="35"/>
      <c r="CP494" s="35"/>
      <c r="CQ494" s="35"/>
      <c r="CR494" s="35"/>
      <c r="CS494" s="35"/>
      <c r="CT494" s="35"/>
      <c r="CU494" s="35"/>
      <c r="CV494" s="35"/>
      <c r="CW494" s="35"/>
      <c r="CX494" s="35"/>
      <c r="CY494" s="35"/>
      <c r="CZ494" s="35"/>
    </row>
    <row r="495" spans="31:104" ht="12.75"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  <c r="CC495" s="35"/>
      <c r="CD495" s="35"/>
      <c r="CE495" s="35"/>
      <c r="CF495" s="35"/>
      <c r="CG495" s="35"/>
      <c r="CH495" s="35"/>
      <c r="CI495" s="35"/>
      <c r="CJ495" s="35"/>
      <c r="CK495" s="35"/>
      <c r="CL495" s="35"/>
      <c r="CM495" s="35"/>
      <c r="CN495" s="35"/>
      <c r="CO495" s="35"/>
      <c r="CP495" s="35"/>
      <c r="CQ495" s="35"/>
      <c r="CR495" s="35"/>
      <c r="CS495" s="35"/>
      <c r="CT495" s="35"/>
      <c r="CU495" s="35"/>
      <c r="CV495" s="35"/>
      <c r="CW495" s="35"/>
      <c r="CX495" s="35"/>
      <c r="CY495" s="35"/>
      <c r="CZ495" s="35"/>
    </row>
    <row r="496" spans="31:104" ht="12.75"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  <c r="CC496" s="35"/>
      <c r="CD496" s="35"/>
      <c r="CE496" s="35"/>
      <c r="CF496" s="35"/>
      <c r="CG496" s="35"/>
      <c r="CH496" s="35"/>
      <c r="CI496" s="35"/>
      <c r="CJ496" s="35"/>
      <c r="CK496" s="35"/>
      <c r="CL496" s="35"/>
      <c r="CM496" s="35"/>
      <c r="CN496" s="35"/>
      <c r="CO496" s="35"/>
      <c r="CP496" s="35"/>
      <c r="CQ496" s="35"/>
      <c r="CR496" s="35"/>
      <c r="CS496" s="35"/>
      <c r="CT496" s="35"/>
      <c r="CU496" s="35"/>
      <c r="CV496" s="35"/>
      <c r="CW496" s="35"/>
      <c r="CX496" s="35"/>
      <c r="CY496" s="35"/>
      <c r="CZ496" s="35"/>
    </row>
    <row r="497" spans="31:104" ht="12.75"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5"/>
      <c r="CB497" s="35"/>
      <c r="CC497" s="35"/>
      <c r="CD497" s="35"/>
      <c r="CE497" s="35"/>
      <c r="CF497" s="35"/>
      <c r="CG497" s="35"/>
      <c r="CH497" s="35"/>
      <c r="CI497" s="35"/>
      <c r="CJ497" s="35"/>
      <c r="CK497" s="35"/>
      <c r="CL497" s="35"/>
      <c r="CM497" s="35"/>
      <c r="CN497" s="35"/>
      <c r="CO497" s="35"/>
      <c r="CP497" s="35"/>
      <c r="CQ497" s="35"/>
      <c r="CR497" s="35"/>
      <c r="CS497" s="35"/>
      <c r="CT497" s="35"/>
      <c r="CU497" s="35"/>
      <c r="CV497" s="35"/>
      <c r="CW497" s="35"/>
      <c r="CX497" s="35"/>
      <c r="CY497" s="35"/>
      <c r="CZ497" s="35"/>
    </row>
    <row r="498" spans="31:104" ht="12.75"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35"/>
      <c r="CE498" s="35"/>
      <c r="CF498" s="35"/>
      <c r="CG498" s="35"/>
      <c r="CH498" s="35"/>
      <c r="CI498" s="35"/>
      <c r="CJ498" s="35"/>
      <c r="CK498" s="35"/>
      <c r="CL498" s="35"/>
      <c r="CM498" s="35"/>
      <c r="CN498" s="35"/>
      <c r="CO498" s="35"/>
      <c r="CP498" s="35"/>
      <c r="CQ498" s="35"/>
      <c r="CR498" s="35"/>
      <c r="CS498" s="35"/>
      <c r="CT498" s="35"/>
      <c r="CU498" s="35"/>
      <c r="CV498" s="35"/>
      <c r="CW498" s="35"/>
      <c r="CX498" s="35"/>
      <c r="CY498" s="35"/>
      <c r="CZ498" s="35"/>
    </row>
    <row r="499" spans="31:104" ht="12.75"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  <c r="BX499" s="35"/>
      <c r="BY499" s="35"/>
      <c r="BZ499" s="35"/>
      <c r="CA499" s="35"/>
      <c r="CB499" s="35"/>
      <c r="CC499" s="35"/>
      <c r="CD499" s="35"/>
      <c r="CE499" s="35"/>
      <c r="CF499" s="35"/>
      <c r="CG499" s="35"/>
      <c r="CH499" s="35"/>
      <c r="CI499" s="35"/>
      <c r="CJ499" s="35"/>
      <c r="CK499" s="35"/>
      <c r="CL499" s="35"/>
      <c r="CM499" s="35"/>
      <c r="CN499" s="35"/>
      <c r="CO499" s="35"/>
      <c r="CP499" s="35"/>
      <c r="CQ499" s="35"/>
      <c r="CR499" s="35"/>
      <c r="CS499" s="35"/>
      <c r="CT499" s="35"/>
      <c r="CU499" s="35"/>
      <c r="CV499" s="35"/>
      <c r="CW499" s="35"/>
      <c r="CX499" s="35"/>
      <c r="CY499" s="35"/>
      <c r="CZ499" s="35"/>
    </row>
    <row r="500" spans="31:104" ht="12.75"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35"/>
      <c r="CE500" s="35"/>
      <c r="CF500" s="35"/>
      <c r="CG500" s="35"/>
      <c r="CH500" s="35"/>
      <c r="CI500" s="35"/>
      <c r="CJ500" s="35"/>
      <c r="CK500" s="35"/>
      <c r="CL500" s="35"/>
      <c r="CM500" s="35"/>
      <c r="CN500" s="35"/>
      <c r="CO500" s="35"/>
      <c r="CP500" s="35"/>
      <c r="CQ500" s="35"/>
      <c r="CR500" s="35"/>
      <c r="CS500" s="35"/>
      <c r="CT500" s="35"/>
      <c r="CU500" s="35"/>
      <c r="CV500" s="35"/>
      <c r="CW500" s="35"/>
      <c r="CX500" s="35"/>
      <c r="CY500" s="35"/>
      <c r="CZ500" s="35"/>
    </row>
    <row r="501" spans="31:104" ht="12.75"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  <c r="BX501" s="35"/>
      <c r="BY501" s="35"/>
      <c r="BZ501" s="35"/>
      <c r="CA501" s="35"/>
      <c r="CB501" s="35"/>
      <c r="CC501" s="35"/>
      <c r="CD501" s="35"/>
      <c r="CE501" s="35"/>
      <c r="CF501" s="35"/>
      <c r="CG501" s="35"/>
      <c r="CH501" s="35"/>
      <c r="CI501" s="35"/>
      <c r="CJ501" s="35"/>
      <c r="CK501" s="35"/>
      <c r="CL501" s="35"/>
      <c r="CM501" s="35"/>
      <c r="CN501" s="35"/>
      <c r="CO501" s="35"/>
      <c r="CP501" s="35"/>
      <c r="CQ501" s="35"/>
      <c r="CR501" s="35"/>
      <c r="CS501" s="35"/>
      <c r="CT501" s="35"/>
      <c r="CU501" s="35"/>
      <c r="CV501" s="35"/>
      <c r="CW501" s="35"/>
      <c r="CX501" s="35"/>
      <c r="CY501" s="35"/>
      <c r="CZ501" s="35"/>
    </row>
    <row r="502" spans="31:104" ht="12.75"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  <c r="CC502" s="35"/>
      <c r="CD502" s="35"/>
      <c r="CE502" s="35"/>
      <c r="CF502" s="35"/>
      <c r="CG502" s="35"/>
      <c r="CH502" s="35"/>
      <c r="CI502" s="35"/>
      <c r="CJ502" s="35"/>
      <c r="CK502" s="35"/>
      <c r="CL502" s="35"/>
      <c r="CM502" s="35"/>
      <c r="CN502" s="35"/>
      <c r="CO502" s="35"/>
      <c r="CP502" s="35"/>
      <c r="CQ502" s="35"/>
      <c r="CR502" s="35"/>
      <c r="CS502" s="35"/>
      <c r="CT502" s="35"/>
      <c r="CU502" s="35"/>
      <c r="CV502" s="35"/>
      <c r="CW502" s="35"/>
      <c r="CX502" s="35"/>
      <c r="CY502" s="35"/>
      <c r="CZ502" s="35"/>
    </row>
    <row r="503" spans="31:104" ht="12.75"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  <c r="BX503" s="35"/>
      <c r="BY503" s="35"/>
      <c r="BZ503" s="35"/>
      <c r="CA503" s="35"/>
      <c r="CB503" s="35"/>
      <c r="CC503" s="35"/>
      <c r="CD503" s="35"/>
      <c r="CE503" s="35"/>
      <c r="CF503" s="35"/>
      <c r="CG503" s="35"/>
      <c r="CH503" s="35"/>
      <c r="CI503" s="35"/>
      <c r="CJ503" s="35"/>
      <c r="CK503" s="35"/>
      <c r="CL503" s="35"/>
      <c r="CM503" s="35"/>
      <c r="CN503" s="35"/>
      <c r="CO503" s="35"/>
      <c r="CP503" s="35"/>
      <c r="CQ503" s="35"/>
      <c r="CR503" s="35"/>
      <c r="CS503" s="35"/>
      <c r="CT503" s="35"/>
      <c r="CU503" s="35"/>
      <c r="CV503" s="35"/>
      <c r="CW503" s="35"/>
      <c r="CX503" s="35"/>
      <c r="CY503" s="35"/>
      <c r="CZ503" s="35"/>
    </row>
    <row r="504" spans="31:104" ht="12.75"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35"/>
      <c r="CE504" s="35"/>
      <c r="CF504" s="35"/>
      <c r="CG504" s="35"/>
      <c r="CH504" s="35"/>
      <c r="CI504" s="35"/>
      <c r="CJ504" s="35"/>
      <c r="CK504" s="35"/>
      <c r="CL504" s="35"/>
      <c r="CM504" s="35"/>
      <c r="CN504" s="35"/>
      <c r="CO504" s="35"/>
      <c r="CP504" s="35"/>
      <c r="CQ504" s="35"/>
      <c r="CR504" s="35"/>
      <c r="CS504" s="35"/>
      <c r="CT504" s="35"/>
      <c r="CU504" s="35"/>
      <c r="CV504" s="35"/>
      <c r="CW504" s="35"/>
      <c r="CX504" s="35"/>
      <c r="CY504" s="35"/>
      <c r="CZ504" s="35"/>
    </row>
    <row r="505" spans="31:104" ht="12.75"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  <c r="CC505" s="35"/>
      <c r="CD505" s="35"/>
      <c r="CE505" s="35"/>
      <c r="CF505" s="35"/>
      <c r="CG505" s="35"/>
      <c r="CH505" s="35"/>
      <c r="CI505" s="35"/>
      <c r="CJ505" s="35"/>
      <c r="CK505" s="35"/>
      <c r="CL505" s="35"/>
      <c r="CM505" s="35"/>
      <c r="CN505" s="35"/>
      <c r="CO505" s="35"/>
      <c r="CP505" s="35"/>
      <c r="CQ505" s="35"/>
      <c r="CR505" s="35"/>
      <c r="CS505" s="35"/>
      <c r="CT505" s="35"/>
      <c r="CU505" s="35"/>
      <c r="CV505" s="35"/>
      <c r="CW505" s="35"/>
      <c r="CX505" s="35"/>
      <c r="CY505" s="35"/>
      <c r="CZ505" s="35"/>
    </row>
    <row r="506" spans="31:104" ht="12.75"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  <c r="BX506" s="35"/>
      <c r="BY506" s="35"/>
      <c r="BZ506" s="35"/>
      <c r="CA506" s="35"/>
      <c r="CB506" s="35"/>
      <c r="CC506" s="35"/>
      <c r="CD506" s="35"/>
      <c r="CE506" s="35"/>
      <c r="CF506" s="35"/>
      <c r="CG506" s="35"/>
      <c r="CH506" s="35"/>
      <c r="CI506" s="35"/>
      <c r="CJ506" s="35"/>
      <c r="CK506" s="35"/>
      <c r="CL506" s="35"/>
      <c r="CM506" s="35"/>
      <c r="CN506" s="35"/>
      <c r="CO506" s="35"/>
      <c r="CP506" s="35"/>
      <c r="CQ506" s="35"/>
      <c r="CR506" s="35"/>
      <c r="CS506" s="35"/>
      <c r="CT506" s="35"/>
      <c r="CU506" s="35"/>
      <c r="CV506" s="35"/>
      <c r="CW506" s="35"/>
      <c r="CX506" s="35"/>
      <c r="CY506" s="35"/>
      <c r="CZ506" s="35"/>
    </row>
    <row r="507" spans="31:104" ht="12.75"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35"/>
      <c r="CE507" s="35"/>
      <c r="CF507" s="35"/>
      <c r="CG507" s="35"/>
      <c r="CH507" s="35"/>
      <c r="CI507" s="35"/>
      <c r="CJ507" s="35"/>
      <c r="CK507" s="35"/>
      <c r="CL507" s="35"/>
      <c r="CM507" s="35"/>
      <c r="CN507" s="35"/>
      <c r="CO507" s="35"/>
      <c r="CP507" s="35"/>
      <c r="CQ507" s="35"/>
      <c r="CR507" s="35"/>
      <c r="CS507" s="35"/>
      <c r="CT507" s="35"/>
      <c r="CU507" s="35"/>
      <c r="CV507" s="35"/>
      <c r="CW507" s="35"/>
      <c r="CX507" s="35"/>
      <c r="CY507" s="35"/>
      <c r="CZ507" s="35"/>
    </row>
    <row r="508" spans="31:104" ht="12.75"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  <c r="BX508" s="35"/>
      <c r="BY508" s="35"/>
      <c r="BZ508" s="35"/>
      <c r="CA508" s="35"/>
      <c r="CB508" s="35"/>
      <c r="CC508" s="35"/>
      <c r="CD508" s="35"/>
      <c r="CE508" s="35"/>
      <c r="CF508" s="35"/>
      <c r="CG508" s="35"/>
      <c r="CH508" s="35"/>
      <c r="CI508" s="35"/>
      <c r="CJ508" s="35"/>
      <c r="CK508" s="35"/>
      <c r="CL508" s="35"/>
      <c r="CM508" s="35"/>
      <c r="CN508" s="35"/>
      <c r="CO508" s="35"/>
      <c r="CP508" s="35"/>
      <c r="CQ508" s="35"/>
      <c r="CR508" s="35"/>
      <c r="CS508" s="35"/>
      <c r="CT508" s="35"/>
      <c r="CU508" s="35"/>
      <c r="CV508" s="35"/>
      <c r="CW508" s="35"/>
      <c r="CX508" s="35"/>
      <c r="CY508" s="35"/>
      <c r="CZ508" s="35"/>
    </row>
    <row r="509" spans="31:104" ht="12.75"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  <c r="BX509" s="35"/>
      <c r="BY509" s="35"/>
      <c r="BZ509" s="35"/>
      <c r="CA509" s="35"/>
      <c r="CB509" s="35"/>
      <c r="CC509" s="35"/>
      <c r="CD509" s="35"/>
      <c r="CE509" s="35"/>
      <c r="CF509" s="35"/>
      <c r="CG509" s="35"/>
      <c r="CH509" s="35"/>
      <c r="CI509" s="35"/>
      <c r="CJ509" s="35"/>
      <c r="CK509" s="35"/>
      <c r="CL509" s="35"/>
      <c r="CM509" s="35"/>
      <c r="CN509" s="35"/>
      <c r="CO509" s="35"/>
      <c r="CP509" s="35"/>
      <c r="CQ509" s="35"/>
      <c r="CR509" s="35"/>
      <c r="CS509" s="35"/>
      <c r="CT509" s="35"/>
      <c r="CU509" s="35"/>
      <c r="CV509" s="35"/>
      <c r="CW509" s="35"/>
      <c r="CX509" s="35"/>
      <c r="CY509" s="35"/>
      <c r="CZ509" s="35"/>
    </row>
    <row r="510" spans="31:104" ht="12.75"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35"/>
      <c r="CE510" s="35"/>
      <c r="CF510" s="35"/>
      <c r="CG510" s="35"/>
      <c r="CH510" s="35"/>
      <c r="CI510" s="35"/>
      <c r="CJ510" s="35"/>
      <c r="CK510" s="35"/>
      <c r="CL510" s="35"/>
      <c r="CM510" s="35"/>
      <c r="CN510" s="35"/>
      <c r="CO510" s="35"/>
      <c r="CP510" s="35"/>
      <c r="CQ510" s="35"/>
      <c r="CR510" s="35"/>
      <c r="CS510" s="35"/>
      <c r="CT510" s="35"/>
      <c r="CU510" s="35"/>
      <c r="CV510" s="35"/>
      <c r="CW510" s="35"/>
      <c r="CX510" s="35"/>
      <c r="CY510" s="35"/>
      <c r="CZ510" s="35"/>
    </row>
    <row r="511" spans="31:104" ht="12.75"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  <c r="CC511" s="35"/>
      <c r="CD511" s="35"/>
      <c r="CE511" s="35"/>
      <c r="CF511" s="35"/>
      <c r="CG511" s="35"/>
      <c r="CH511" s="35"/>
      <c r="CI511" s="35"/>
      <c r="CJ511" s="35"/>
      <c r="CK511" s="35"/>
      <c r="CL511" s="35"/>
      <c r="CM511" s="35"/>
      <c r="CN511" s="35"/>
      <c r="CO511" s="35"/>
      <c r="CP511" s="35"/>
      <c r="CQ511" s="35"/>
      <c r="CR511" s="35"/>
      <c r="CS511" s="35"/>
      <c r="CT511" s="35"/>
      <c r="CU511" s="35"/>
      <c r="CV511" s="35"/>
      <c r="CW511" s="35"/>
      <c r="CX511" s="35"/>
      <c r="CY511" s="35"/>
      <c r="CZ511" s="35"/>
    </row>
    <row r="512" spans="31:104" ht="12.75"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  <c r="CC512" s="35"/>
      <c r="CD512" s="35"/>
      <c r="CE512" s="35"/>
      <c r="CF512" s="35"/>
      <c r="CG512" s="35"/>
      <c r="CH512" s="35"/>
      <c r="CI512" s="35"/>
      <c r="CJ512" s="35"/>
      <c r="CK512" s="35"/>
      <c r="CL512" s="35"/>
      <c r="CM512" s="35"/>
      <c r="CN512" s="35"/>
      <c r="CO512" s="35"/>
      <c r="CP512" s="35"/>
      <c r="CQ512" s="35"/>
      <c r="CR512" s="35"/>
      <c r="CS512" s="35"/>
      <c r="CT512" s="35"/>
      <c r="CU512" s="35"/>
      <c r="CV512" s="35"/>
      <c r="CW512" s="35"/>
      <c r="CX512" s="35"/>
      <c r="CY512" s="35"/>
      <c r="CZ512" s="35"/>
    </row>
    <row r="513" spans="31:104" ht="12.75"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  <c r="BX513" s="35"/>
      <c r="BY513" s="35"/>
      <c r="BZ513" s="35"/>
      <c r="CA513" s="35"/>
      <c r="CB513" s="35"/>
      <c r="CC513" s="35"/>
      <c r="CD513" s="35"/>
      <c r="CE513" s="35"/>
      <c r="CF513" s="35"/>
      <c r="CG513" s="35"/>
      <c r="CH513" s="35"/>
      <c r="CI513" s="35"/>
      <c r="CJ513" s="35"/>
      <c r="CK513" s="35"/>
      <c r="CL513" s="35"/>
      <c r="CM513" s="35"/>
      <c r="CN513" s="35"/>
      <c r="CO513" s="35"/>
      <c r="CP513" s="35"/>
      <c r="CQ513" s="35"/>
      <c r="CR513" s="35"/>
      <c r="CS513" s="35"/>
      <c r="CT513" s="35"/>
      <c r="CU513" s="35"/>
      <c r="CV513" s="35"/>
      <c r="CW513" s="35"/>
      <c r="CX513" s="35"/>
      <c r="CY513" s="35"/>
      <c r="CZ513" s="35"/>
    </row>
    <row r="514" spans="31:104" ht="12.75"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  <c r="CC514" s="35"/>
      <c r="CD514" s="35"/>
      <c r="CE514" s="35"/>
      <c r="CF514" s="35"/>
      <c r="CG514" s="35"/>
      <c r="CH514" s="35"/>
      <c r="CI514" s="35"/>
      <c r="CJ514" s="35"/>
      <c r="CK514" s="35"/>
      <c r="CL514" s="35"/>
      <c r="CM514" s="35"/>
      <c r="CN514" s="35"/>
      <c r="CO514" s="35"/>
      <c r="CP514" s="35"/>
      <c r="CQ514" s="35"/>
      <c r="CR514" s="35"/>
      <c r="CS514" s="35"/>
      <c r="CT514" s="35"/>
      <c r="CU514" s="35"/>
      <c r="CV514" s="35"/>
      <c r="CW514" s="35"/>
      <c r="CX514" s="35"/>
      <c r="CY514" s="35"/>
      <c r="CZ514" s="35"/>
    </row>
    <row r="515" spans="31:104" ht="12.75"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  <c r="BX515" s="35"/>
      <c r="BY515" s="35"/>
      <c r="BZ515" s="35"/>
      <c r="CA515" s="35"/>
      <c r="CB515" s="35"/>
      <c r="CC515" s="35"/>
      <c r="CD515" s="35"/>
      <c r="CE515" s="35"/>
      <c r="CF515" s="35"/>
      <c r="CG515" s="35"/>
      <c r="CH515" s="35"/>
      <c r="CI515" s="35"/>
      <c r="CJ515" s="35"/>
      <c r="CK515" s="35"/>
      <c r="CL515" s="35"/>
      <c r="CM515" s="35"/>
      <c r="CN515" s="35"/>
      <c r="CO515" s="35"/>
      <c r="CP515" s="35"/>
      <c r="CQ515" s="35"/>
      <c r="CR515" s="35"/>
      <c r="CS515" s="35"/>
      <c r="CT515" s="35"/>
      <c r="CU515" s="35"/>
      <c r="CV515" s="35"/>
      <c r="CW515" s="35"/>
      <c r="CX515" s="35"/>
      <c r="CY515" s="35"/>
      <c r="CZ515" s="35"/>
    </row>
    <row r="516" spans="31:104" ht="12.75"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  <c r="BX516" s="35"/>
      <c r="BY516" s="35"/>
      <c r="BZ516" s="35"/>
      <c r="CA516" s="35"/>
      <c r="CB516" s="35"/>
      <c r="CC516" s="35"/>
      <c r="CD516" s="35"/>
      <c r="CE516" s="35"/>
      <c r="CF516" s="35"/>
      <c r="CG516" s="35"/>
      <c r="CH516" s="35"/>
      <c r="CI516" s="35"/>
      <c r="CJ516" s="35"/>
      <c r="CK516" s="35"/>
      <c r="CL516" s="35"/>
      <c r="CM516" s="35"/>
      <c r="CN516" s="35"/>
      <c r="CO516" s="35"/>
      <c r="CP516" s="35"/>
      <c r="CQ516" s="35"/>
      <c r="CR516" s="35"/>
      <c r="CS516" s="35"/>
      <c r="CT516" s="35"/>
      <c r="CU516" s="35"/>
      <c r="CV516" s="35"/>
      <c r="CW516" s="35"/>
      <c r="CX516" s="35"/>
      <c r="CY516" s="35"/>
      <c r="CZ516" s="35"/>
    </row>
    <row r="517" spans="31:104" ht="12.75"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35"/>
      <c r="CE517" s="35"/>
      <c r="CF517" s="35"/>
      <c r="CG517" s="35"/>
      <c r="CH517" s="35"/>
      <c r="CI517" s="35"/>
      <c r="CJ517" s="35"/>
      <c r="CK517" s="35"/>
      <c r="CL517" s="35"/>
      <c r="CM517" s="35"/>
      <c r="CN517" s="35"/>
      <c r="CO517" s="35"/>
      <c r="CP517" s="35"/>
      <c r="CQ517" s="35"/>
      <c r="CR517" s="35"/>
      <c r="CS517" s="35"/>
      <c r="CT517" s="35"/>
      <c r="CU517" s="35"/>
      <c r="CV517" s="35"/>
      <c r="CW517" s="35"/>
      <c r="CX517" s="35"/>
      <c r="CY517" s="35"/>
      <c r="CZ517" s="35"/>
    </row>
    <row r="518" spans="31:104" ht="12.75"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  <c r="CC518" s="35"/>
      <c r="CD518" s="35"/>
      <c r="CE518" s="35"/>
      <c r="CF518" s="35"/>
      <c r="CG518" s="35"/>
      <c r="CH518" s="35"/>
      <c r="CI518" s="35"/>
      <c r="CJ518" s="35"/>
      <c r="CK518" s="35"/>
      <c r="CL518" s="35"/>
      <c r="CM518" s="35"/>
      <c r="CN518" s="35"/>
      <c r="CO518" s="35"/>
      <c r="CP518" s="35"/>
      <c r="CQ518" s="35"/>
      <c r="CR518" s="35"/>
      <c r="CS518" s="35"/>
      <c r="CT518" s="35"/>
      <c r="CU518" s="35"/>
      <c r="CV518" s="35"/>
      <c r="CW518" s="35"/>
      <c r="CX518" s="35"/>
      <c r="CY518" s="35"/>
      <c r="CZ518" s="35"/>
    </row>
    <row r="519" spans="31:104" ht="12.75"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  <c r="CC519" s="35"/>
      <c r="CD519" s="35"/>
      <c r="CE519" s="35"/>
      <c r="CF519" s="35"/>
      <c r="CG519" s="35"/>
      <c r="CH519" s="35"/>
      <c r="CI519" s="35"/>
      <c r="CJ519" s="35"/>
      <c r="CK519" s="35"/>
      <c r="CL519" s="35"/>
      <c r="CM519" s="35"/>
      <c r="CN519" s="35"/>
      <c r="CO519" s="35"/>
      <c r="CP519" s="35"/>
      <c r="CQ519" s="35"/>
      <c r="CR519" s="35"/>
      <c r="CS519" s="35"/>
      <c r="CT519" s="35"/>
      <c r="CU519" s="35"/>
      <c r="CV519" s="35"/>
      <c r="CW519" s="35"/>
      <c r="CX519" s="35"/>
      <c r="CY519" s="35"/>
      <c r="CZ519" s="35"/>
    </row>
    <row r="520" spans="31:104" ht="12.75"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  <c r="CC520" s="35"/>
      <c r="CD520" s="35"/>
      <c r="CE520" s="35"/>
      <c r="CF520" s="35"/>
      <c r="CG520" s="35"/>
      <c r="CH520" s="35"/>
      <c r="CI520" s="35"/>
      <c r="CJ520" s="35"/>
      <c r="CK520" s="35"/>
      <c r="CL520" s="35"/>
      <c r="CM520" s="35"/>
      <c r="CN520" s="35"/>
      <c r="CO520" s="35"/>
      <c r="CP520" s="35"/>
      <c r="CQ520" s="35"/>
      <c r="CR520" s="35"/>
      <c r="CS520" s="35"/>
      <c r="CT520" s="35"/>
      <c r="CU520" s="35"/>
      <c r="CV520" s="35"/>
      <c r="CW520" s="35"/>
      <c r="CX520" s="35"/>
      <c r="CY520" s="35"/>
      <c r="CZ520" s="35"/>
    </row>
    <row r="521" spans="31:104" ht="12.75"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  <c r="CC521" s="35"/>
      <c r="CD521" s="35"/>
      <c r="CE521" s="35"/>
      <c r="CF521" s="35"/>
      <c r="CG521" s="35"/>
      <c r="CH521" s="35"/>
      <c r="CI521" s="35"/>
      <c r="CJ521" s="35"/>
      <c r="CK521" s="35"/>
      <c r="CL521" s="35"/>
      <c r="CM521" s="35"/>
      <c r="CN521" s="35"/>
      <c r="CO521" s="35"/>
      <c r="CP521" s="35"/>
      <c r="CQ521" s="35"/>
      <c r="CR521" s="35"/>
      <c r="CS521" s="35"/>
      <c r="CT521" s="35"/>
      <c r="CU521" s="35"/>
      <c r="CV521" s="35"/>
      <c r="CW521" s="35"/>
      <c r="CX521" s="35"/>
      <c r="CY521" s="35"/>
      <c r="CZ521" s="35"/>
    </row>
    <row r="522" spans="31:104" ht="12.75"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  <c r="CC522" s="35"/>
      <c r="CD522" s="35"/>
      <c r="CE522" s="35"/>
      <c r="CF522" s="35"/>
      <c r="CG522" s="35"/>
      <c r="CH522" s="35"/>
      <c r="CI522" s="35"/>
      <c r="CJ522" s="35"/>
      <c r="CK522" s="35"/>
      <c r="CL522" s="35"/>
      <c r="CM522" s="35"/>
      <c r="CN522" s="35"/>
      <c r="CO522" s="35"/>
      <c r="CP522" s="35"/>
      <c r="CQ522" s="35"/>
      <c r="CR522" s="35"/>
      <c r="CS522" s="35"/>
      <c r="CT522" s="35"/>
      <c r="CU522" s="35"/>
      <c r="CV522" s="35"/>
      <c r="CW522" s="35"/>
      <c r="CX522" s="35"/>
      <c r="CY522" s="35"/>
      <c r="CZ522" s="35"/>
    </row>
    <row r="523" spans="31:104" ht="12.75"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  <c r="BX523" s="35"/>
      <c r="BY523" s="35"/>
      <c r="BZ523" s="35"/>
      <c r="CA523" s="35"/>
      <c r="CB523" s="35"/>
      <c r="CC523" s="35"/>
      <c r="CD523" s="35"/>
      <c r="CE523" s="35"/>
      <c r="CF523" s="35"/>
      <c r="CG523" s="35"/>
      <c r="CH523" s="35"/>
      <c r="CI523" s="35"/>
      <c r="CJ523" s="35"/>
      <c r="CK523" s="35"/>
      <c r="CL523" s="35"/>
      <c r="CM523" s="35"/>
      <c r="CN523" s="35"/>
      <c r="CO523" s="35"/>
      <c r="CP523" s="35"/>
      <c r="CQ523" s="35"/>
      <c r="CR523" s="35"/>
      <c r="CS523" s="35"/>
      <c r="CT523" s="35"/>
      <c r="CU523" s="35"/>
      <c r="CV523" s="35"/>
      <c r="CW523" s="35"/>
      <c r="CX523" s="35"/>
      <c r="CY523" s="35"/>
      <c r="CZ523" s="35"/>
    </row>
    <row r="524" spans="31:104" ht="12.75"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  <c r="CC524" s="35"/>
      <c r="CD524" s="35"/>
      <c r="CE524" s="35"/>
      <c r="CF524" s="35"/>
      <c r="CG524" s="35"/>
      <c r="CH524" s="35"/>
      <c r="CI524" s="35"/>
      <c r="CJ524" s="35"/>
      <c r="CK524" s="35"/>
      <c r="CL524" s="35"/>
      <c r="CM524" s="35"/>
      <c r="CN524" s="35"/>
      <c r="CO524" s="35"/>
      <c r="CP524" s="35"/>
      <c r="CQ524" s="35"/>
      <c r="CR524" s="35"/>
      <c r="CS524" s="35"/>
      <c r="CT524" s="35"/>
      <c r="CU524" s="35"/>
      <c r="CV524" s="35"/>
      <c r="CW524" s="35"/>
      <c r="CX524" s="35"/>
      <c r="CY524" s="35"/>
      <c r="CZ524" s="35"/>
    </row>
    <row r="525" spans="31:104" ht="12.75"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  <c r="BX525" s="35"/>
      <c r="BY525" s="35"/>
      <c r="BZ525" s="35"/>
      <c r="CA525" s="35"/>
      <c r="CB525" s="35"/>
      <c r="CC525" s="35"/>
      <c r="CD525" s="35"/>
      <c r="CE525" s="35"/>
      <c r="CF525" s="35"/>
      <c r="CG525" s="35"/>
      <c r="CH525" s="35"/>
      <c r="CI525" s="35"/>
      <c r="CJ525" s="35"/>
      <c r="CK525" s="35"/>
      <c r="CL525" s="35"/>
      <c r="CM525" s="35"/>
      <c r="CN525" s="35"/>
      <c r="CO525" s="35"/>
      <c r="CP525" s="35"/>
      <c r="CQ525" s="35"/>
      <c r="CR525" s="35"/>
      <c r="CS525" s="35"/>
      <c r="CT525" s="35"/>
      <c r="CU525" s="35"/>
      <c r="CV525" s="35"/>
      <c r="CW525" s="35"/>
      <c r="CX525" s="35"/>
      <c r="CY525" s="35"/>
      <c r="CZ525" s="35"/>
    </row>
    <row r="526" spans="31:104" ht="12.75"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35"/>
      <c r="CE526" s="35"/>
      <c r="CF526" s="35"/>
      <c r="CG526" s="35"/>
      <c r="CH526" s="35"/>
      <c r="CI526" s="35"/>
      <c r="CJ526" s="35"/>
      <c r="CK526" s="35"/>
      <c r="CL526" s="35"/>
      <c r="CM526" s="35"/>
      <c r="CN526" s="35"/>
      <c r="CO526" s="35"/>
      <c r="CP526" s="35"/>
      <c r="CQ526" s="35"/>
      <c r="CR526" s="35"/>
      <c r="CS526" s="35"/>
      <c r="CT526" s="35"/>
      <c r="CU526" s="35"/>
      <c r="CV526" s="35"/>
      <c r="CW526" s="35"/>
      <c r="CX526" s="35"/>
      <c r="CY526" s="35"/>
      <c r="CZ526" s="35"/>
    </row>
    <row r="527" spans="31:104" ht="12.75"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  <c r="BX527" s="35"/>
      <c r="BY527" s="35"/>
      <c r="BZ527" s="35"/>
      <c r="CA527" s="35"/>
      <c r="CB527" s="35"/>
      <c r="CC527" s="35"/>
      <c r="CD527" s="35"/>
      <c r="CE527" s="35"/>
      <c r="CF527" s="35"/>
      <c r="CG527" s="35"/>
      <c r="CH527" s="35"/>
      <c r="CI527" s="35"/>
      <c r="CJ527" s="35"/>
      <c r="CK527" s="35"/>
      <c r="CL527" s="35"/>
      <c r="CM527" s="35"/>
      <c r="CN527" s="35"/>
      <c r="CO527" s="35"/>
      <c r="CP527" s="35"/>
      <c r="CQ527" s="35"/>
      <c r="CR527" s="35"/>
      <c r="CS527" s="35"/>
      <c r="CT527" s="35"/>
      <c r="CU527" s="35"/>
      <c r="CV527" s="35"/>
      <c r="CW527" s="35"/>
      <c r="CX527" s="35"/>
      <c r="CY527" s="35"/>
      <c r="CZ527" s="35"/>
    </row>
    <row r="528" spans="31:104" ht="12.75"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  <c r="BX528" s="35"/>
      <c r="BY528" s="35"/>
      <c r="BZ528" s="35"/>
      <c r="CA528" s="35"/>
      <c r="CB528" s="35"/>
      <c r="CC528" s="35"/>
      <c r="CD528" s="35"/>
      <c r="CE528" s="35"/>
      <c r="CF528" s="35"/>
      <c r="CG528" s="35"/>
      <c r="CH528" s="35"/>
      <c r="CI528" s="35"/>
      <c r="CJ528" s="35"/>
      <c r="CK528" s="35"/>
      <c r="CL528" s="35"/>
      <c r="CM528" s="35"/>
      <c r="CN528" s="35"/>
      <c r="CO528" s="35"/>
      <c r="CP528" s="35"/>
      <c r="CQ528" s="35"/>
      <c r="CR528" s="35"/>
      <c r="CS528" s="35"/>
      <c r="CT528" s="35"/>
      <c r="CU528" s="35"/>
      <c r="CV528" s="35"/>
      <c r="CW528" s="35"/>
      <c r="CX528" s="35"/>
      <c r="CY528" s="35"/>
      <c r="CZ528" s="35"/>
    </row>
    <row r="529" spans="31:104" ht="12.75"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  <c r="BX529" s="35"/>
      <c r="BY529" s="35"/>
      <c r="BZ529" s="35"/>
      <c r="CA529" s="35"/>
      <c r="CB529" s="35"/>
      <c r="CC529" s="35"/>
      <c r="CD529" s="35"/>
      <c r="CE529" s="35"/>
      <c r="CF529" s="35"/>
      <c r="CG529" s="35"/>
      <c r="CH529" s="35"/>
      <c r="CI529" s="35"/>
      <c r="CJ529" s="35"/>
      <c r="CK529" s="35"/>
      <c r="CL529" s="35"/>
      <c r="CM529" s="35"/>
      <c r="CN529" s="35"/>
      <c r="CO529" s="35"/>
      <c r="CP529" s="35"/>
      <c r="CQ529" s="35"/>
      <c r="CR529" s="35"/>
      <c r="CS529" s="35"/>
      <c r="CT529" s="35"/>
      <c r="CU529" s="35"/>
      <c r="CV529" s="35"/>
      <c r="CW529" s="35"/>
      <c r="CX529" s="35"/>
      <c r="CY529" s="35"/>
      <c r="CZ529" s="35"/>
    </row>
    <row r="530" spans="31:104" ht="12.75"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  <c r="CC530" s="35"/>
      <c r="CD530" s="35"/>
      <c r="CE530" s="35"/>
      <c r="CF530" s="35"/>
      <c r="CG530" s="35"/>
      <c r="CH530" s="35"/>
      <c r="CI530" s="35"/>
      <c r="CJ530" s="35"/>
      <c r="CK530" s="35"/>
      <c r="CL530" s="35"/>
      <c r="CM530" s="35"/>
      <c r="CN530" s="35"/>
      <c r="CO530" s="35"/>
      <c r="CP530" s="35"/>
      <c r="CQ530" s="35"/>
      <c r="CR530" s="35"/>
      <c r="CS530" s="35"/>
      <c r="CT530" s="35"/>
      <c r="CU530" s="35"/>
      <c r="CV530" s="35"/>
      <c r="CW530" s="35"/>
      <c r="CX530" s="35"/>
      <c r="CY530" s="35"/>
      <c r="CZ530" s="35"/>
    </row>
    <row r="531" spans="31:104" ht="12.75"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35"/>
      <c r="CE531" s="35"/>
      <c r="CF531" s="35"/>
      <c r="CG531" s="35"/>
      <c r="CH531" s="35"/>
      <c r="CI531" s="35"/>
      <c r="CJ531" s="35"/>
      <c r="CK531" s="35"/>
      <c r="CL531" s="35"/>
      <c r="CM531" s="35"/>
      <c r="CN531" s="35"/>
      <c r="CO531" s="35"/>
      <c r="CP531" s="35"/>
      <c r="CQ531" s="35"/>
      <c r="CR531" s="35"/>
      <c r="CS531" s="35"/>
      <c r="CT531" s="35"/>
      <c r="CU531" s="35"/>
      <c r="CV531" s="35"/>
      <c r="CW531" s="35"/>
      <c r="CX531" s="35"/>
      <c r="CY531" s="35"/>
      <c r="CZ531" s="35"/>
    </row>
    <row r="532" spans="31:104" ht="12.75"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35"/>
      <c r="CE532" s="35"/>
      <c r="CF532" s="35"/>
      <c r="CG532" s="35"/>
      <c r="CH532" s="35"/>
      <c r="CI532" s="35"/>
      <c r="CJ532" s="35"/>
      <c r="CK532" s="35"/>
      <c r="CL532" s="35"/>
      <c r="CM532" s="35"/>
      <c r="CN532" s="35"/>
      <c r="CO532" s="35"/>
      <c r="CP532" s="35"/>
      <c r="CQ532" s="35"/>
      <c r="CR532" s="35"/>
      <c r="CS532" s="35"/>
      <c r="CT532" s="35"/>
      <c r="CU532" s="35"/>
      <c r="CV532" s="35"/>
      <c r="CW532" s="35"/>
      <c r="CX532" s="35"/>
      <c r="CY532" s="35"/>
      <c r="CZ532" s="35"/>
    </row>
    <row r="533" spans="31:104" ht="12.75"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  <c r="CC533" s="35"/>
      <c r="CD533" s="35"/>
      <c r="CE533" s="35"/>
      <c r="CF533" s="35"/>
      <c r="CG533" s="35"/>
      <c r="CH533" s="35"/>
      <c r="CI533" s="35"/>
      <c r="CJ533" s="35"/>
      <c r="CK533" s="35"/>
      <c r="CL533" s="35"/>
      <c r="CM533" s="35"/>
      <c r="CN533" s="35"/>
      <c r="CO533" s="35"/>
      <c r="CP533" s="35"/>
      <c r="CQ533" s="35"/>
      <c r="CR533" s="35"/>
      <c r="CS533" s="35"/>
      <c r="CT533" s="35"/>
      <c r="CU533" s="35"/>
      <c r="CV533" s="35"/>
      <c r="CW533" s="35"/>
      <c r="CX533" s="35"/>
      <c r="CY533" s="35"/>
      <c r="CZ533" s="35"/>
    </row>
    <row r="534" spans="31:104" ht="12.75"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35"/>
      <c r="CE534" s="35"/>
      <c r="CF534" s="35"/>
      <c r="CG534" s="35"/>
      <c r="CH534" s="35"/>
      <c r="CI534" s="35"/>
      <c r="CJ534" s="35"/>
      <c r="CK534" s="35"/>
      <c r="CL534" s="35"/>
      <c r="CM534" s="35"/>
      <c r="CN534" s="35"/>
      <c r="CO534" s="35"/>
      <c r="CP534" s="35"/>
      <c r="CQ534" s="35"/>
      <c r="CR534" s="35"/>
      <c r="CS534" s="35"/>
      <c r="CT534" s="35"/>
      <c r="CU534" s="35"/>
      <c r="CV534" s="35"/>
      <c r="CW534" s="35"/>
      <c r="CX534" s="35"/>
      <c r="CY534" s="35"/>
      <c r="CZ534" s="35"/>
    </row>
    <row r="535" spans="31:104" ht="12.75"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  <c r="CC535" s="35"/>
      <c r="CD535" s="35"/>
      <c r="CE535" s="35"/>
      <c r="CF535" s="35"/>
      <c r="CG535" s="35"/>
      <c r="CH535" s="35"/>
      <c r="CI535" s="35"/>
      <c r="CJ535" s="35"/>
      <c r="CK535" s="35"/>
      <c r="CL535" s="35"/>
      <c r="CM535" s="35"/>
      <c r="CN535" s="35"/>
      <c r="CO535" s="35"/>
      <c r="CP535" s="35"/>
      <c r="CQ535" s="35"/>
      <c r="CR535" s="35"/>
      <c r="CS535" s="35"/>
      <c r="CT535" s="35"/>
      <c r="CU535" s="35"/>
      <c r="CV535" s="35"/>
      <c r="CW535" s="35"/>
      <c r="CX535" s="35"/>
      <c r="CY535" s="35"/>
      <c r="CZ535" s="35"/>
    </row>
    <row r="536" spans="31:104" ht="12.75"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35"/>
      <c r="CE536" s="35"/>
      <c r="CF536" s="35"/>
      <c r="CG536" s="35"/>
      <c r="CH536" s="35"/>
      <c r="CI536" s="35"/>
      <c r="CJ536" s="35"/>
      <c r="CK536" s="35"/>
      <c r="CL536" s="35"/>
      <c r="CM536" s="35"/>
      <c r="CN536" s="35"/>
      <c r="CO536" s="35"/>
      <c r="CP536" s="35"/>
      <c r="CQ536" s="35"/>
      <c r="CR536" s="35"/>
      <c r="CS536" s="35"/>
      <c r="CT536" s="35"/>
      <c r="CU536" s="35"/>
      <c r="CV536" s="35"/>
      <c r="CW536" s="35"/>
      <c r="CX536" s="35"/>
      <c r="CY536" s="35"/>
      <c r="CZ536" s="35"/>
    </row>
    <row r="537" spans="31:104" ht="12.75"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35"/>
      <c r="CE537" s="35"/>
      <c r="CF537" s="35"/>
      <c r="CG537" s="35"/>
      <c r="CH537" s="35"/>
      <c r="CI537" s="35"/>
      <c r="CJ537" s="35"/>
      <c r="CK537" s="35"/>
      <c r="CL537" s="35"/>
      <c r="CM537" s="35"/>
      <c r="CN537" s="35"/>
      <c r="CO537" s="35"/>
      <c r="CP537" s="35"/>
      <c r="CQ537" s="35"/>
      <c r="CR537" s="35"/>
      <c r="CS537" s="35"/>
      <c r="CT537" s="35"/>
      <c r="CU537" s="35"/>
      <c r="CV537" s="35"/>
      <c r="CW537" s="35"/>
      <c r="CX537" s="35"/>
      <c r="CY537" s="35"/>
      <c r="CZ537" s="35"/>
    </row>
    <row r="538" spans="31:104" ht="12.75"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  <c r="CC538" s="35"/>
      <c r="CD538" s="35"/>
      <c r="CE538" s="35"/>
      <c r="CF538" s="35"/>
      <c r="CG538" s="35"/>
      <c r="CH538" s="35"/>
      <c r="CI538" s="35"/>
      <c r="CJ538" s="35"/>
      <c r="CK538" s="35"/>
      <c r="CL538" s="35"/>
      <c r="CM538" s="35"/>
      <c r="CN538" s="35"/>
      <c r="CO538" s="35"/>
      <c r="CP538" s="35"/>
      <c r="CQ538" s="35"/>
      <c r="CR538" s="35"/>
      <c r="CS538" s="35"/>
      <c r="CT538" s="35"/>
      <c r="CU538" s="35"/>
      <c r="CV538" s="35"/>
      <c r="CW538" s="35"/>
      <c r="CX538" s="35"/>
      <c r="CY538" s="35"/>
      <c r="CZ538" s="35"/>
    </row>
    <row r="539" spans="31:104" ht="12.75"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  <c r="BX539" s="35"/>
      <c r="BY539" s="35"/>
      <c r="BZ539" s="35"/>
      <c r="CA539" s="35"/>
      <c r="CB539" s="35"/>
      <c r="CC539" s="35"/>
      <c r="CD539" s="35"/>
      <c r="CE539" s="35"/>
      <c r="CF539" s="35"/>
      <c r="CG539" s="35"/>
      <c r="CH539" s="35"/>
      <c r="CI539" s="35"/>
      <c r="CJ539" s="35"/>
      <c r="CK539" s="35"/>
      <c r="CL539" s="35"/>
      <c r="CM539" s="35"/>
      <c r="CN539" s="35"/>
      <c r="CO539" s="35"/>
      <c r="CP539" s="35"/>
      <c r="CQ539" s="35"/>
      <c r="CR539" s="35"/>
      <c r="CS539" s="35"/>
      <c r="CT539" s="35"/>
      <c r="CU539" s="35"/>
      <c r="CV539" s="35"/>
      <c r="CW539" s="35"/>
      <c r="CX539" s="35"/>
      <c r="CY539" s="35"/>
      <c r="CZ539" s="35"/>
    </row>
    <row r="540" spans="31:104" ht="12.75"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  <c r="CC540" s="35"/>
      <c r="CD540" s="35"/>
      <c r="CE540" s="35"/>
      <c r="CF540" s="35"/>
      <c r="CG540" s="35"/>
      <c r="CH540" s="35"/>
      <c r="CI540" s="35"/>
      <c r="CJ540" s="35"/>
      <c r="CK540" s="35"/>
      <c r="CL540" s="35"/>
      <c r="CM540" s="35"/>
      <c r="CN540" s="35"/>
      <c r="CO540" s="35"/>
      <c r="CP540" s="35"/>
      <c r="CQ540" s="35"/>
      <c r="CR540" s="35"/>
      <c r="CS540" s="35"/>
      <c r="CT540" s="35"/>
      <c r="CU540" s="35"/>
      <c r="CV540" s="35"/>
      <c r="CW540" s="35"/>
      <c r="CX540" s="35"/>
      <c r="CY540" s="35"/>
      <c r="CZ540" s="35"/>
    </row>
    <row r="541" spans="31:104" ht="12.75"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  <c r="CC541" s="35"/>
      <c r="CD541" s="35"/>
      <c r="CE541" s="35"/>
      <c r="CF541" s="35"/>
      <c r="CG541" s="35"/>
      <c r="CH541" s="35"/>
      <c r="CI541" s="35"/>
      <c r="CJ541" s="35"/>
      <c r="CK541" s="35"/>
      <c r="CL541" s="35"/>
      <c r="CM541" s="35"/>
      <c r="CN541" s="35"/>
      <c r="CO541" s="35"/>
      <c r="CP541" s="35"/>
      <c r="CQ541" s="35"/>
      <c r="CR541" s="35"/>
      <c r="CS541" s="35"/>
      <c r="CT541" s="35"/>
      <c r="CU541" s="35"/>
      <c r="CV541" s="35"/>
      <c r="CW541" s="35"/>
      <c r="CX541" s="35"/>
      <c r="CY541" s="35"/>
      <c r="CZ541" s="35"/>
    </row>
    <row r="542" spans="31:104" ht="12.75"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35"/>
      <c r="CE542" s="35"/>
      <c r="CF542" s="35"/>
      <c r="CG542" s="35"/>
      <c r="CH542" s="35"/>
      <c r="CI542" s="35"/>
      <c r="CJ542" s="35"/>
      <c r="CK542" s="35"/>
      <c r="CL542" s="35"/>
      <c r="CM542" s="35"/>
      <c r="CN542" s="35"/>
      <c r="CO542" s="35"/>
      <c r="CP542" s="35"/>
      <c r="CQ542" s="35"/>
      <c r="CR542" s="35"/>
      <c r="CS542" s="35"/>
      <c r="CT542" s="35"/>
      <c r="CU542" s="35"/>
      <c r="CV542" s="35"/>
      <c r="CW542" s="35"/>
      <c r="CX542" s="35"/>
      <c r="CY542" s="35"/>
      <c r="CZ542" s="35"/>
    </row>
    <row r="543" spans="31:104" ht="12.75"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  <c r="BX543" s="35"/>
      <c r="BY543" s="35"/>
      <c r="BZ543" s="35"/>
      <c r="CA543" s="35"/>
      <c r="CB543" s="35"/>
      <c r="CC543" s="35"/>
      <c r="CD543" s="35"/>
      <c r="CE543" s="35"/>
      <c r="CF543" s="35"/>
      <c r="CG543" s="35"/>
      <c r="CH543" s="35"/>
      <c r="CI543" s="35"/>
      <c r="CJ543" s="35"/>
      <c r="CK543" s="35"/>
      <c r="CL543" s="35"/>
      <c r="CM543" s="35"/>
      <c r="CN543" s="35"/>
      <c r="CO543" s="35"/>
      <c r="CP543" s="35"/>
      <c r="CQ543" s="35"/>
      <c r="CR543" s="35"/>
      <c r="CS543" s="35"/>
      <c r="CT543" s="35"/>
      <c r="CU543" s="35"/>
      <c r="CV543" s="35"/>
      <c r="CW543" s="35"/>
      <c r="CX543" s="35"/>
      <c r="CY543" s="35"/>
      <c r="CZ543" s="35"/>
    </row>
    <row r="544" spans="31:104" ht="12.75"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  <c r="BX544" s="35"/>
      <c r="BY544" s="35"/>
      <c r="BZ544" s="35"/>
      <c r="CA544" s="35"/>
      <c r="CB544" s="35"/>
      <c r="CC544" s="35"/>
      <c r="CD544" s="35"/>
      <c r="CE544" s="35"/>
      <c r="CF544" s="35"/>
      <c r="CG544" s="35"/>
      <c r="CH544" s="35"/>
      <c r="CI544" s="35"/>
      <c r="CJ544" s="35"/>
      <c r="CK544" s="35"/>
      <c r="CL544" s="35"/>
      <c r="CM544" s="35"/>
      <c r="CN544" s="35"/>
      <c r="CO544" s="35"/>
      <c r="CP544" s="35"/>
      <c r="CQ544" s="35"/>
      <c r="CR544" s="35"/>
      <c r="CS544" s="35"/>
      <c r="CT544" s="35"/>
      <c r="CU544" s="35"/>
      <c r="CV544" s="35"/>
      <c r="CW544" s="35"/>
      <c r="CX544" s="35"/>
      <c r="CY544" s="35"/>
      <c r="CZ544" s="35"/>
    </row>
    <row r="545" spans="31:104" ht="12.75"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35"/>
      <c r="CE545" s="35"/>
      <c r="CF545" s="35"/>
      <c r="CG545" s="35"/>
      <c r="CH545" s="35"/>
      <c r="CI545" s="35"/>
      <c r="CJ545" s="35"/>
      <c r="CK545" s="35"/>
      <c r="CL545" s="35"/>
      <c r="CM545" s="35"/>
      <c r="CN545" s="35"/>
      <c r="CO545" s="35"/>
      <c r="CP545" s="35"/>
      <c r="CQ545" s="35"/>
      <c r="CR545" s="35"/>
      <c r="CS545" s="35"/>
      <c r="CT545" s="35"/>
      <c r="CU545" s="35"/>
      <c r="CV545" s="35"/>
      <c r="CW545" s="35"/>
      <c r="CX545" s="35"/>
      <c r="CY545" s="35"/>
      <c r="CZ545" s="35"/>
    </row>
    <row r="546" spans="31:104" ht="12.75"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35"/>
      <c r="CE546" s="35"/>
      <c r="CF546" s="35"/>
      <c r="CG546" s="35"/>
      <c r="CH546" s="35"/>
      <c r="CI546" s="35"/>
      <c r="CJ546" s="35"/>
      <c r="CK546" s="35"/>
      <c r="CL546" s="35"/>
      <c r="CM546" s="35"/>
      <c r="CN546" s="35"/>
      <c r="CO546" s="35"/>
      <c r="CP546" s="35"/>
      <c r="CQ546" s="35"/>
      <c r="CR546" s="35"/>
      <c r="CS546" s="35"/>
      <c r="CT546" s="35"/>
      <c r="CU546" s="35"/>
      <c r="CV546" s="35"/>
      <c r="CW546" s="35"/>
      <c r="CX546" s="35"/>
      <c r="CY546" s="35"/>
      <c r="CZ546" s="35"/>
    </row>
    <row r="547" spans="31:104" ht="12.75"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  <c r="CC547" s="35"/>
      <c r="CD547" s="35"/>
      <c r="CE547" s="35"/>
      <c r="CF547" s="35"/>
      <c r="CG547" s="35"/>
      <c r="CH547" s="35"/>
      <c r="CI547" s="35"/>
      <c r="CJ547" s="35"/>
      <c r="CK547" s="35"/>
      <c r="CL547" s="35"/>
      <c r="CM547" s="35"/>
      <c r="CN547" s="35"/>
      <c r="CO547" s="35"/>
      <c r="CP547" s="35"/>
      <c r="CQ547" s="35"/>
      <c r="CR547" s="35"/>
      <c r="CS547" s="35"/>
      <c r="CT547" s="35"/>
      <c r="CU547" s="35"/>
      <c r="CV547" s="35"/>
      <c r="CW547" s="35"/>
      <c r="CX547" s="35"/>
      <c r="CY547" s="35"/>
      <c r="CZ547" s="35"/>
    </row>
    <row r="548" spans="31:104" ht="12.75"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  <c r="BX548" s="35"/>
      <c r="BY548" s="35"/>
      <c r="BZ548" s="35"/>
      <c r="CA548" s="35"/>
      <c r="CB548" s="35"/>
      <c r="CC548" s="35"/>
      <c r="CD548" s="35"/>
      <c r="CE548" s="35"/>
      <c r="CF548" s="35"/>
      <c r="CG548" s="35"/>
      <c r="CH548" s="35"/>
      <c r="CI548" s="35"/>
      <c r="CJ548" s="35"/>
      <c r="CK548" s="35"/>
      <c r="CL548" s="35"/>
      <c r="CM548" s="35"/>
      <c r="CN548" s="35"/>
      <c r="CO548" s="35"/>
      <c r="CP548" s="35"/>
      <c r="CQ548" s="35"/>
      <c r="CR548" s="35"/>
      <c r="CS548" s="35"/>
      <c r="CT548" s="35"/>
      <c r="CU548" s="35"/>
      <c r="CV548" s="35"/>
      <c r="CW548" s="35"/>
      <c r="CX548" s="35"/>
      <c r="CY548" s="35"/>
      <c r="CZ548" s="35"/>
    </row>
    <row r="549" spans="31:104" ht="12.75"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  <c r="BX549" s="35"/>
      <c r="BY549" s="35"/>
      <c r="BZ549" s="35"/>
      <c r="CA549" s="35"/>
      <c r="CB549" s="35"/>
      <c r="CC549" s="35"/>
      <c r="CD549" s="35"/>
      <c r="CE549" s="35"/>
      <c r="CF549" s="35"/>
      <c r="CG549" s="35"/>
      <c r="CH549" s="35"/>
      <c r="CI549" s="35"/>
      <c r="CJ549" s="35"/>
      <c r="CK549" s="35"/>
      <c r="CL549" s="35"/>
      <c r="CM549" s="35"/>
      <c r="CN549" s="35"/>
      <c r="CO549" s="35"/>
      <c r="CP549" s="35"/>
      <c r="CQ549" s="35"/>
      <c r="CR549" s="35"/>
      <c r="CS549" s="35"/>
      <c r="CT549" s="35"/>
      <c r="CU549" s="35"/>
      <c r="CV549" s="35"/>
      <c r="CW549" s="35"/>
      <c r="CX549" s="35"/>
      <c r="CY549" s="35"/>
      <c r="CZ549" s="35"/>
    </row>
    <row r="550" spans="31:104" ht="12.75"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BV550" s="35"/>
      <c r="BW550" s="35"/>
      <c r="BX550" s="35"/>
      <c r="BY550" s="35"/>
      <c r="BZ550" s="35"/>
      <c r="CA550" s="35"/>
      <c r="CB550" s="35"/>
      <c r="CC550" s="35"/>
      <c r="CD550" s="35"/>
      <c r="CE550" s="35"/>
      <c r="CF550" s="35"/>
      <c r="CG550" s="35"/>
      <c r="CH550" s="35"/>
      <c r="CI550" s="35"/>
      <c r="CJ550" s="35"/>
      <c r="CK550" s="35"/>
      <c r="CL550" s="35"/>
      <c r="CM550" s="35"/>
      <c r="CN550" s="35"/>
      <c r="CO550" s="35"/>
      <c r="CP550" s="35"/>
      <c r="CQ550" s="35"/>
      <c r="CR550" s="35"/>
      <c r="CS550" s="35"/>
      <c r="CT550" s="35"/>
      <c r="CU550" s="35"/>
      <c r="CV550" s="35"/>
      <c r="CW550" s="35"/>
      <c r="CX550" s="35"/>
      <c r="CY550" s="35"/>
      <c r="CZ550" s="35"/>
    </row>
    <row r="551" spans="31:104" ht="12.75"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  <c r="BX551" s="35"/>
      <c r="BY551" s="35"/>
      <c r="BZ551" s="35"/>
      <c r="CA551" s="35"/>
      <c r="CB551" s="35"/>
      <c r="CC551" s="35"/>
      <c r="CD551" s="35"/>
      <c r="CE551" s="35"/>
      <c r="CF551" s="35"/>
      <c r="CG551" s="35"/>
      <c r="CH551" s="35"/>
      <c r="CI551" s="35"/>
      <c r="CJ551" s="35"/>
      <c r="CK551" s="35"/>
      <c r="CL551" s="35"/>
      <c r="CM551" s="35"/>
      <c r="CN551" s="35"/>
      <c r="CO551" s="35"/>
      <c r="CP551" s="35"/>
      <c r="CQ551" s="35"/>
      <c r="CR551" s="35"/>
      <c r="CS551" s="35"/>
      <c r="CT551" s="35"/>
      <c r="CU551" s="35"/>
      <c r="CV551" s="35"/>
      <c r="CW551" s="35"/>
      <c r="CX551" s="35"/>
      <c r="CY551" s="35"/>
      <c r="CZ551" s="35"/>
    </row>
    <row r="552" spans="31:104" ht="12.75"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  <c r="BX552" s="35"/>
      <c r="BY552" s="35"/>
      <c r="BZ552" s="35"/>
      <c r="CA552" s="35"/>
      <c r="CB552" s="35"/>
      <c r="CC552" s="35"/>
      <c r="CD552" s="35"/>
      <c r="CE552" s="35"/>
      <c r="CF552" s="35"/>
      <c r="CG552" s="35"/>
      <c r="CH552" s="35"/>
      <c r="CI552" s="35"/>
      <c r="CJ552" s="35"/>
      <c r="CK552" s="35"/>
      <c r="CL552" s="35"/>
      <c r="CM552" s="35"/>
      <c r="CN552" s="35"/>
      <c r="CO552" s="35"/>
      <c r="CP552" s="35"/>
      <c r="CQ552" s="35"/>
      <c r="CR552" s="35"/>
      <c r="CS552" s="35"/>
      <c r="CT552" s="35"/>
      <c r="CU552" s="35"/>
      <c r="CV552" s="35"/>
      <c r="CW552" s="35"/>
      <c r="CX552" s="35"/>
      <c r="CY552" s="35"/>
      <c r="CZ552" s="35"/>
    </row>
    <row r="553" spans="31:104" ht="12.75"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  <c r="CC553" s="35"/>
      <c r="CD553" s="35"/>
      <c r="CE553" s="35"/>
      <c r="CF553" s="35"/>
      <c r="CG553" s="35"/>
      <c r="CH553" s="35"/>
      <c r="CI553" s="35"/>
      <c r="CJ553" s="35"/>
      <c r="CK553" s="35"/>
      <c r="CL553" s="35"/>
      <c r="CM553" s="35"/>
      <c r="CN553" s="35"/>
      <c r="CO553" s="35"/>
      <c r="CP553" s="35"/>
      <c r="CQ553" s="35"/>
      <c r="CR553" s="35"/>
      <c r="CS553" s="35"/>
      <c r="CT553" s="35"/>
      <c r="CU553" s="35"/>
      <c r="CV553" s="35"/>
      <c r="CW553" s="35"/>
      <c r="CX553" s="35"/>
      <c r="CY553" s="35"/>
      <c r="CZ553" s="35"/>
    </row>
    <row r="554" spans="31:104" ht="12.75"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  <c r="BX554" s="35"/>
      <c r="BY554" s="35"/>
      <c r="BZ554" s="35"/>
      <c r="CA554" s="35"/>
      <c r="CB554" s="35"/>
      <c r="CC554" s="35"/>
      <c r="CD554" s="35"/>
      <c r="CE554" s="35"/>
      <c r="CF554" s="35"/>
      <c r="CG554" s="35"/>
      <c r="CH554" s="35"/>
      <c r="CI554" s="35"/>
      <c r="CJ554" s="35"/>
      <c r="CK554" s="35"/>
      <c r="CL554" s="35"/>
      <c r="CM554" s="35"/>
      <c r="CN554" s="35"/>
      <c r="CO554" s="35"/>
      <c r="CP554" s="35"/>
      <c r="CQ554" s="35"/>
      <c r="CR554" s="35"/>
      <c r="CS554" s="35"/>
      <c r="CT554" s="35"/>
      <c r="CU554" s="35"/>
      <c r="CV554" s="35"/>
      <c r="CW554" s="35"/>
      <c r="CX554" s="35"/>
      <c r="CY554" s="35"/>
      <c r="CZ554" s="35"/>
    </row>
    <row r="555" spans="31:104" ht="12.75"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/>
      <c r="CA555" s="35"/>
      <c r="CB555" s="35"/>
      <c r="CC555" s="35"/>
      <c r="CD555" s="35"/>
      <c r="CE555" s="35"/>
      <c r="CF555" s="35"/>
      <c r="CG555" s="35"/>
      <c r="CH555" s="35"/>
      <c r="CI555" s="35"/>
      <c r="CJ555" s="35"/>
      <c r="CK555" s="35"/>
      <c r="CL555" s="35"/>
      <c r="CM555" s="35"/>
      <c r="CN555" s="35"/>
      <c r="CO555" s="35"/>
      <c r="CP555" s="35"/>
      <c r="CQ555" s="35"/>
      <c r="CR555" s="35"/>
      <c r="CS555" s="35"/>
      <c r="CT555" s="35"/>
      <c r="CU555" s="35"/>
      <c r="CV555" s="35"/>
      <c r="CW555" s="35"/>
      <c r="CX555" s="35"/>
      <c r="CY555" s="35"/>
      <c r="CZ555" s="35"/>
    </row>
    <row r="556" spans="31:104" ht="12.75"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  <c r="BX556" s="35"/>
      <c r="BY556" s="35"/>
      <c r="BZ556" s="35"/>
      <c r="CA556" s="35"/>
      <c r="CB556" s="35"/>
      <c r="CC556" s="35"/>
      <c r="CD556" s="35"/>
      <c r="CE556" s="35"/>
      <c r="CF556" s="35"/>
      <c r="CG556" s="35"/>
      <c r="CH556" s="35"/>
      <c r="CI556" s="35"/>
      <c r="CJ556" s="35"/>
      <c r="CK556" s="35"/>
      <c r="CL556" s="35"/>
      <c r="CM556" s="35"/>
      <c r="CN556" s="35"/>
      <c r="CO556" s="35"/>
      <c r="CP556" s="35"/>
      <c r="CQ556" s="35"/>
      <c r="CR556" s="35"/>
      <c r="CS556" s="35"/>
      <c r="CT556" s="35"/>
      <c r="CU556" s="35"/>
      <c r="CV556" s="35"/>
      <c r="CW556" s="35"/>
      <c r="CX556" s="35"/>
      <c r="CY556" s="35"/>
      <c r="CZ556" s="35"/>
    </row>
    <row r="557" spans="31:104" ht="12.75"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  <c r="CC557" s="35"/>
      <c r="CD557" s="35"/>
      <c r="CE557" s="35"/>
      <c r="CF557" s="35"/>
      <c r="CG557" s="35"/>
      <c r="CH557" s="35"/>
      <c r="CI557" s="35"/>
      <c r="CJ557" s="35"/>
      <c r="CK557" s="35"/>
      <c r="CL557" s="35"/>
      <c r="CM557" s="35"/>
      <c r="CN557" s="35"/>
      <c r="CO557" s="35"/>
      <c r="CP557" s="35"/>
      <c r="CQ557" s="35"/>
      <c r="CR557" s="35"/>
      <c r="CS557" s="35"/>
      <c r="CT557" s="35"/>
      <c r="CU557" s="35"/>
      <c r="CV557" s="35"/>
      <c r="CW557" s="35"/>
      <c r="CX557" s="35"/>
      <c r="CY557" s="35"/>
      <c r="CZ557" s="35"/>
    </row>
    <row r="558" spans="31:104" ht="12.75"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  <c r="BX558" s="35"/>
      <c r="BY558" s="35"/>
      <c r="BZ558" s="35"/>
      <c r="CA558" s="35"/>
      <c r="CB558" s="35"/>
      <c r="CC558" s="35"/>
      <c r="CD558" s="35"/>
      <c r="CE558" s="35"/>
      <c r="CF558" s="35"/>
      <c r="CG558" s="35"/>
      <c r="CH558" s="35"/>
      <c r="CI558" s="35"/>
      <c r="CJ558" s="35"/>
      <c r="CK558" s="35"/>
      <c r="CL558" s="35"/>
      <c r="CM558" s="35"/>
      <c r="CN558" s="35"/>
      <c r="CO558" s="35"/>
      <c r="CP558" s="35"/>
      <c r="CQ558" s="35"/>
      <c r="CR558" s="35"/>
      <c r="CS558" s="35"/>
      <c r="CT558" s="35"/>
      <c r="CU558" s="35"/>
      <c r="CV558" s="35"/>
      <c r="CW558" s="35"/>
      <c r="CX558" s="35"/>
      <c r="CY558" s="35"/>
      <c r="CZ558" s="35"/>
    </row>
    <row r="559" spans="31:104" ht="12.75"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  <c r="BX559" s="35"/>
      <c r="BY559" s="35"/>
      <c r="BZ559" s="35"/>
      <c r="CA559" s="35"/>
      <c r="CB559" s="35"/>
      <c r="CC559" s="35"/>
      <c r="CD559" s="35"/>
      <c r="CE559" s="35"/>
      <c r="CF559" s="35"/>
      <c r="CG559" s="35"/>
      <c r="CH559" s="35"/>
      <c r="CI559" s="35"/>
      <c r="CJ559" s="35"/>
      <c r="CK559" s="35"/>
      <c r="CL559" s="35"/>
      <c r="CM559" s="35"/>
      <c r="CN559" s="35"/>
      <c r="CO559" s="35"/>
      <c r="CP559" s="35"/>
      <c r="CQ559" s="35"/>
      <c r="CR559" s="35"/>
      <c r="CS559" s="35"/>
      <c r="CT559" s="35"/>
      <c r="CU559" s="35"/>
      <c r="CV559" s="35"/>
      <c r="CW559" s="35"/>
      <c r="CX559" s="35"/>
      <c r="CY559" s="35"/>
      <c r="CZ559" s="35"/>
    </row>
    <row r="560" spans="31:104" ht="12.75"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  <c r="BX560" s="35"/>
      <c r="BY560" s="35"/>
      <c r="BZ560" s="35"/>
      <c r="CA560" s="35"/>
      <c r="CB560" s="35"/>
      <c r="CC560" s="35"/>
      <c r="CD560" s="35"/>
      <c r="CE560" s="35"/>
      <c r="CF560" s="35"/>
      <c r="CG560" s="35"/>
      <c r="CH560" s="35"/>
      <c r="CI560" s="35"/>
      <c r="CJ560" s="35"/>
      <c r="CK560" s="35"/>
      <c r="CL560" s="35"/>
      <c r="CM560" s="35"/>
      <c r="CN560" s="35"/>
      <c r="CO560" s="35"/>
      <c r="CP560" s="35"/>
      <c r="CQ560" s="35"/>
      <c r="CR560" s="35"/>
      <c r="CS560" s="35"/>
      <c r="CT560" s="35"/>
      <c r="CU560" s="35"/>
      <c r="CV560" s="35"/>
      <c r="CW560" s="35"/>
      <c r="CX560" s="35"/>
      <c r="CY560" s="35"/>
      <c r="CZ560" s="35"/>
    </row>
    <row r="561" spans="31:104" ht="12.75"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  <c r="BX561" s="35"/>
      <c r="BY561" s="35"/>
      <c r="BZ561" s="35"/>
      <c r="CA561" s="35"/>
      <c r="CB561" s="35"/>
      <c r="CC561" s="35"/>
      <c r="CD561" s="35"/>
      <c r="CE561" s="35"/>
      <c r="CF561" s="35"/>
      <c r="CG561" s="35"/>
      <c r="CH561" s="35"/>
      <c r="CI561" s="35"/>
      <c r="CJ561" s="35"/>
      <c r="CK561" s="35"/>
      <c r="CL561" s="35"/>
      <c r="CM561" s="35"/>
      <c r="CN561" s="35"/>
      <c r="CO561" s="35"/>
      <c r="CP561" s="35"/>
      <c r="CQ561" s="35"/>
      <c r="CR561" s="35"/>
      <c r="CS561" s="35"/>
      <c r="CT561" s="35"/>
      <c r="CU561" s="35"/>
      <c r="CV561" s="35"/>
      <c r="CW561" s="35"/>
      <c r="CX561" s="35"/>
      <c r="CY561" s="35"/>
      <c r="CZ561" s="35"/>
    </row>
    <row r="562" spans="31:104" ht="12.75"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  <c r="BX562" s="35"/>
      <c r="BY562" s="35"/>
      <c r="BZ562" s="35"/>
      <c r="CA562" s="35"/>
      <c r="CB562" s="35"/>
      <c r="CC562" s="35"/>
      <c r="CD562" s="35"/>
      <c r="CE562" s="35"/>
      <c r="CF562" s="35"/>
      <c r="CG562" s="35"/>
      <c r="CH562" s="35"/>
      <c r="CI562" s="35"/>
      <c r="CJ562" s="35"/>
      <c r="CK562" s="35"/>
      <c r="CL562" s="35"/>
      <c r="CM562" s="35"/>
      <c r="CN562" s="35"/>
      <c r="CO562" s="35"/>
      <c r="CP562" s="35"/>
      <c r="CQ562" s="35"/>
      <c r="CR562" s="35"/>
      <c r="CS562" s="35"/>
      <c r="CT562" s="35"/>
      <c r="CU562" s="35"/>
      <c r="CV562" s="35"/>
      <c r="CW562" s="35"/>
      <c r="CX562" s="35"/>
      <c r="CY562" s="35"/>
      <c r="CZ562" s="35"/>
    </row>
    <row r="563" spans="31:104" ht="12.75"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  <c r="BX563" s="35"/>
      <c r="BY563" s="35"/>
      <c r="BZ563" s="35"/>
      <c r="CA563" s="35"/>
      <c r="CB563" s="35"/>
      <c r="CC563" s="35"/>
      <c r="CD563" s="35"/>
      <c r="CE563" s="35"/>
      <c r="CF563" s="35"/>
      <c r="CG563" s="35"/>
      <c r="CH563" s="35"/>
      <c r="CI563" s="35"/>
      <c r="CJ563" s="35"/>
      <c r="CK563" s="35"/>
      <c r="CL563" s="35"/>
      <c r="CM563" s="35"/>
      <c r="CN563" s="35"/>
      <c r="CO563" s="35"/>
      <c r="CP563" s="35"/>
      <c r="CQ563" s="35"/>
      <c r="CR563" s="35"/>
      <c r="CS563" s="35"/>
      <c r="CT563" s="35"/>
      <c r="CU563" s="35"/>
      <c r="CV563" s="35"/>
      <c r="CW563" s="35"/>
      <c r="CX563" s="35"/>
      <c r="CY563" s="35"/>
      <c r="CZ563" s="35"/>
    </row>
    <row r="564" spans="31:104" ht="12.75"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  <c r="BX564" s="35"/>
      <c r="BY564" s="35"/>
      <c r="BZ564" s="35"/>
      <c r="CA564" s="35"/>
      <c r="CB564" s="35"/>
      <c r="CC564" s="35"/>
      <c r="CD564" s="35"/>
      <c r="CE564" s="35"/>
      <c r="CF564" s="35"/>
      <c r="CG564" s="35"/>
      <c r="CH564" s="35"/>
      <c r="CI564" s="35"/>
      <c r="CJ564" s="35"/>
      <c r="CK564" s="35"/>
      <c r="CL564" s="35"/>
      <c r="CM564" s="35"/>
      <c r="CN564" s="35"/>
      <c r="CO564" s="35"/>
      <c r="CP564" s="35"/>
      <c r="CQ564" s="35"/>
      <c r="CR564" s="35"/>
      <c r="CS564" s="35"/>
      <c r="CT564" s="35"/>
      <c r="CU564" s="35"/>
      <c r="CV564" s="35"/>
      <c r="CW564" s="35"/>
      <c r="CX564" s="35"/>
      <c r="CY564" s="35"/>
      <c r="CZ564" s="35"/>
    </row>
    <row r="565" spans="31:104" ht="12.75"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  <c r="CC565" s="35"/>
      <c r="CD565" s="35"/>
      <c r="CE565" s="35"/>
      <c r="CF565" s="35"/>
      <c r="CG565" s="35"/>
      <c r="CH565" s="35"/>
      <c r="CI565" s="35"/>
      <c r="CJ565" s="35"/>
      <c r="CK565" s="35"/>
      <c r="CL565" s="35"/>
      <c r="CM565" s="35"/>
      <c r="CN565" s="35"/>
      <c r="CO565" s="35"/>
      <c r="CP565" s="35"/>
      <c r="CQ565" s="35"/>
      <c r="CR565" s="35"/>
      <c r="CS565" s="35"/>
      <c r="CT565" s="35"/>
      <c r="CU565" s="35"/>
      <c r="CV565" s="35"/>
      <c r="CW565" s="35"/>
      <c r="CX565" s="35"/>
      <c r="CY565" s="35"/>
      <c r="CZ565" s="35"/>
    </row>
    <row r="566" spans="31:104" ht="12.75"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  <c r="BX566" s="35"/>
      <c r="BY566" s="35"/>
      <c r="BZ566" s="35"/>
      <c r="CA566" s="35"/>
      <c r="CB566" s="35"/>
      <c r="CC566" s="35"/>
      <c r="CD566" s="35"/>
      <c r="CE566" s="35"/>
      <c r="CF566" s="35"/>
      <c r="CG566" s="35"/>
      <c r="CH566" s="35"/>
      <c r="CI566" s="35"/>
      <c r="CJ566" s="35"/>
      <c r="CK566" s="35"/>
      <c r="CL566" s="35"/>
      <c r="CM566" s="35"/>
      <c r="CN566" s="35"/>
      <c r="CO566" s="35"/>
      <c r="CP566" s="35"/>
      <c r="CQ566" s="35"/>
      <c r="CR566" s="35"/>
      <c r="CS566" s="35"/>
      <c r="CT566" s="35"/>
      <c r="CU566" s="35"/>
      <c r="CV566" s="35"/>
      <c r="CW566" s="35"/>
      <c r="CX566" s="35"/>
      <c r="CY566" s="35"/>
      <c r="CZ566" s="35"/>
    </row>
    <row r="567" spans="31:104" ht="12.75"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  <c r="CC567" s="35"/>
      <c r="CD567" s="35"/>
      <c r="CE567" s="35"/>
      <c r="CF567" s="35"/>
      <c r="CG567" s="35"/>
      <c r="CH567" s="35"/>
      <c r="CI567" s="35"/>
      <c r="CJ567" s="35"/>
      <c r="CK567" s="35"/>
      <c r="CL567" s="35"/>
      <c r="CM567" s="35"/>
      <c r="CN567" s="35"/>
      <c r="CO567" s="35"/>
      <c r="CP567" s="35"/>
      <c r="CQ567" s="35"/>
      <c r="CR567" s="35"/>
      <c r="CS567" s="35"/>
      <c r="CT567" s="35"/>
      <c r="CU567" s="35"/>
      <c r="CV567" s="35"/>
      <c r="CW567" s="35"/>
      <c r="CX567" s="35"/>
      <c r="CY567" s="35"/>
      <c r="CZ567" s="35"/>
    </row>
    <row r="568" spans="31:104" ht="12.75"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  <c r="BX568" s="35"/>
      <c r="BY568" s="35"/>
      <c r="BZ568" s="35"/>
      <c r="CA568" s="35"/>
      <c r="CB568" s="35"/>
      <c r="CC568" s="35"/>
      <c r="CD568" s="35"/>
      <c r="CE568" s="35"/>
      <c r="CF568" s="35"/>
      <c r="CG568" s="35"/>
      <c r="CH568" s="35"/>
      <c r="CI568" s="35"/>
      <c r="CJ568" s="35"/>
      <c r="CK568" s="35"/>
      <c r="CL568" s="35"/>
      <c r="CM568" s="35"/>
      <c r="CN568" s="35"/>
      <c r="CO568" s="35"/>
      <c r="CP568" s="35"/>
      <c r="CQ568" s="35"/>
      <c r="CR568" s="35"/>
      <c r="CS568" s="35"/>
      <c r="CT568" s="35"/>
      <c r="CU568" s="35"/>
      <c r="CV568" s="35"/>
      <c r="CW568" s="35"/>
      <c r="CX568" s="35"/>
      <c r="CY568" s="35"/>
      <c r="CZ568" s="35"/>
    </row>
    <row r="569" spans="31:104" ht="12.75"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  <c r="BX569" s="35"/>
      <c r="BY569" s="35"/>
      <c r="BZ569" s="35"/>
      <c r="CA569" s="35"/>
      <c r="CB569" s="35"/>
      <c r="CC569" s="35"/>
      <c r="CD569" s="35"/>
      <c r="CE569" s="35"/>
      <c r="CF569" s="35"/>
      <c r="CG569" s="35"/>
      <c r="CH569" s="35"/>
      <c r="CI569" s="35"/>
      <c r="CJ569" s="35"/>
      <c r="CK569" s="35"/>
      <c r="CL569" s="35"/>
      <c r="CM569" s="35"/>
      <c r="CN569" s="35"/>
      <c r="CO569" s="35"/>
      <c r="CP569" s="35"/>
      <c r="CQ569" s="35"/>
      <c r="CR569" s="35"/>
      <c r="CS569" s="35"/>
      <c r="CT569" s="35"/>
      <c r="CU569" s="35"/>
      <c r="CV569" s="35"/>
      <c r="CW569" s="35"/>
      <c r="CX569" s="35"/>
      <c r="CY569" s="35"/>
      <c r="CZ569" s="35"/>
    </row>
    <row r="570" spans="31:104" ht="12.75"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BV570" s="35"/>
      <c r="BW570" s="35"/>
      <c r="BX570" s="35"/>
      <c r="BY570" s="35"/>
      <c r="BZ570" s="35"/>
      <c r="CA570" s="35"/>
      <c r="CB570" s="35"/>
      <c r="CC570" s="35"/>
      <c r="CD570" s="35"/>
      <c r="CE570" s="35"/>
      <c r="CF570" s="35"/>
      <c r="CG570" s="35"/>
      <c r="CH570" s="35"/>
      <c r="CI570" s="35"/>
      <c r="CJ570" s="35"/>
      <c r="CK570" s="35"/>
      <c r="CL570" s="35"/>
      <c r="CM570" s="35"/>
      <c r="CN570" s="35"/>
      <c r="CO570" s="35"/>
      <c r="CP570" s="35"/>
      <c r="CQ570" s="35"/>
      <c r="CR570" s="35"/>
      <c r="CS570" s="35"/>
      <c r="CT570" s="35"/>
      <c r="CU570" s="35"/>
      <c r="CV570" s="35"/>
      <c r="CW570" s="35"/>
      <c r="CX570" s="35"/>
      <c r="CY570" s="35"/>
      <c r="CZ570" s="35"/>
    </row>
    <row r="571" spans="31:104" ht="12.75"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  <c r="BX571" s="35"/>
      <c r="BY571" s="35"/>
      <c r="BZ571" s="35"/>
      <c r="CA571" s="35"/>
      <c r="CB571" s="35"/>
      <c r="CC571" s="35"/>
      <c r="CD571" s="35"/>
      <c r="CE571" s="35"/>
      <c r="CF571" s="35"/>
      <c r="CG571" s="35"/>
      <c r="CH571" s="35"/>
      <c r="CI571" s="35"/>
      <c r="CJ571" s="35"/>
      <c r="CK571" s="35"/>
      <c r="CL571" s="35"/>
      <c r="CM571" s="35"/>
      <c r="CN571" s="35"/>
      <c r="CO571" s="35"/>
      <c r="CP571" s="35"/>
      <c r="CQ571" s="35"/>
      <c r="CR571" s="35"/>
      <c r="CS571" s="35"/>
      <c r="CT571" s="35"/>
      <c r="CU571" s="35"/>
      <c r="CV571" s="35"/>
      <c r="CW571" s="35"/>
      <c r="CX571" s="35"/>
      <c r="CY571" s="35"/>
      <c r="CZ571" s="35"/>
    </row>
    <row r="572" spans="31:104" ht="12.75"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  <c r="CC572" s="35"/>
      <c r="CD572" s="35"/>
      <c r="CE572" s="35"/>
      <c r="CF572" s="35"/>
      <c r="CG572" s="35"/>
      <c r="CH572" s="35"/>
      <c r="CI572" s="35"/>
      <c r="CJ572" s="35"/>
      <c r="CK572" s="35"/>
      <c r="CL572" s="35"/>
      <c r="CM572" s="35"/>
      <c r="CN572" s="35"/>
      <c r="CO572" s="35"/>
      <c r="CP572" s="35"/>
      <c r="CQ572" s="35"/>
      <c r="CR572" s="35"/>
      <c r="CS572" s="35"/>
      <c r="CT572" s="35"/>
      <c r="CU572" s="35"/>
      <c r="CV572" s="35"/>
      <c r="CW572" s="35"/>
      <c r="CX572" s="35"/>
      <c r="CY572" s="35"/>
      <c r="CZ572" s="35"/>
    </row>
    <row r="573" spans="31:104" ht="12.75"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  <c r="BX573" s="35"/>
      <c r="BY573" s="35"/>
      <c r="BZ573" s="35"/>
      <c r="CA573" s="35"/>
      <c r="CB573" s="35"/>
      <c r="CC573" s="35"/>
      <c r="CD573" s="35"/>
      <c r="CE573" s="35"/>
      <c r="CF573" s="35"/>
      <c r="CG573" s="35"/>
      <c r="CH573" s="35"/>
      <c r="CI573" s="35"/>
      <c r="CJ573" s="35"/>
      <c r="CK573" s="35"/>
      <c r="CL573" s="35"/>
      <c r="CM573" s="35"/>
      <c r="CN573" s="35"/>
      <c r="CO573" s="35"/>
      <c r="CP573" s="35"/>
      <c r="CQ573" s="35"/>
      <c r="CR573" s="35"/>
      <c r="CS573" s="35"/>
      <c r="CT573" s="35"/>
      <c r="CU573" s="35"/>
      <c r="CV573" s="35"/>
      <c r="CW573" s="35"/>
      <c r="CX573" s="35"/>
      <c r="CY573" s="35"/>
      <c r="CZ573" s="35"/>
    </row>
    <row r="574" spans="31:104" ht="12.75"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  <c r="BX574" s="35"/>
      <c r="BY574" s="35"/>
      <c r="BZ574" s="35"/>
      <c r="CA574" s="35"/>
      <c r="CB574" s="35"/>
      <c r="CC574" s="35"/>
      <c r="CD574" s="35"/>
      <c r="CE574" s="35"/>
      <c r="CF574" s="35"/>
      <c r="CG574" s="35"/>
      <c r="CH574" s="35"/>
      <c r="CI574" s="35"/>
      <c r="CJ574" s="35"/>
      <c r="CK574" s="35"/>
      <c r="CL574" s="35"/>
      <c r="CM574" s="35"/>
      <c r="CN574" s="35"/>
      <c r="CO574" s="35"/>
      <c r="CP574" s="35"/>
      <c r="CQ574" s="35"/>
      <c r="CR574" s="35"/>
      <c r="CS574" s="35"/>
      <c r="CT574" s="35"/>
      <c r="CU574" s="35"/>
      <c r="CV574" s="35"/>
      <c r="CW574" s="35"/>
      <c r="CX574" s="35"/>
      <c r="CY574" s="35"/>
      <c r="CZ574" s="35"/>
    </row>
    <row r="575" spans="31:104" ht="12.75"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  <c r="BX575" s="35"/>
      <c r="BY575" s="35"/>
      <c r="BZ575" s="35"/>
      <c r="CA575" s="35"/>
      <c r="CB575" s="35"/>
      <c r="CC575" s="35"/>
      <c r="CD575" s="35"/>
      <c r="CE575" s="35"/>
      <c r="CF575" s="35"/>
      <c r="CG575" s="35"/>
      <c r="CH575" s="35"/>
      <c r="CI575" s="35"/>
      <c r="CJ575" s="35"/>
      <c r="CK575" s="35"/>
      <c r="CL575" s="35"/>
      <c r="CM575" s="35"/>
      <c r="CN575" s="35"/>
      <c r="CO575" s="35"/>
      <c r="CP575" s="35"/>
      <c r="CQ575" s="35"/>
      <c r="CR575" s="35"/>
      <c r="CS575" s="35"/>
      <c r="CT575" s="35"/>
      <c r="CU575" s="35"/>
      <c r="CV575" s="35"/>
      <c r="CW575" s="35"/>
      <c r="CX575" s="35"/>
      <c r="CY575" s="35"/>
      <c r="CZ575" s="35"/>
    </row>
    <row r="576" spans="31:104" ht="12.75"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  <c r="BX576" s="35"/>
      <c r="BY576" s="35"/>
      <c r="BZ576" s="35"/>
      <c r="CA576" s="35"/>
      <c r="CB576" s="35"/>
      <c r="CC576" s="35"/>
      <c r="CD576" s="35"/>
      <c r="CE576" s="35"/>
      <c r="CF576" s="35"/>
      <c r="CG576" s="35"/>
      <c r="CH576" s="35"/>
      <c r="CI576" s="35"/>
      <c r="CJ576" s="35"/>
      <c r="CK576" s="35"/>
      <c r="CL576" s="35"/>
      <c r="CM576" s="35"/>
      <c r="CN576" s="35"/>
      <c r="CO576" s="35"/>
      <c r="CP576" s="35"/>
      <c r="CQ576" s="35"/>
      <c r="CR576" s="35"/>
      <c r="CS576" s="35"/>
      <c r="CT576" s="35"/>
      <c r="CU576" s="35"/>
      <c r="CV576" s="35"/>
      <c r="CW576" s="35"/>
      <c r="CX576" s="35"/>
      <c r="CY576" s="35"/>
      <c r="CZ576" s="35"/>
    </row>
    <row r="577" spans="31:104" ht="12.75"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  <c r="BX577" s="35"/>
      <c r="BY577" s="35"/>
      <c r="BZ577" s="35"/>
      <c r="CA577" s="35"/>
      <c r="CB577" s="35"/>
      <c r="CC577" s="35"/>
      <c r="CD577" s="35"/>
      <c r="CE577" s="35"/>
      <c r="CF577" s="35"/>
      <c r="CG577" s="35"/>
      <c r="CH577" s="35"/>
      <c r="CI577" s="35"/>
      <c r="CJ577" s="35"/>
      <c r="CK577" s="35"/>
      <c r="CL577" s="35"/>
      <c r="CM577" s="35"/>
      <c r="CN577" s="35"/>
      <c r="CO577" s="35"/>
      <c r="CP577" s="35"/>
      <c r="CQ577" s="35"/>
      <c r="CR577" s="35"/>
      <c r="CS577" s="35"/>
      <c r="CT577" s="35"/>
      <c r="CU577" s="35"/>
      <c r="CV577" s="35"/>
      <c r="CW577" s="35"/>
      <c r="CX577" s="35"/>
      <c r="CY577" s="35"/>
      <c r="CZ577" s="35"/>
    </row>
    <row r="578" spans="31:104" ht="12.75"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  <c r="BX578" s="35"/>
      <c r="BY578" s="35"/>
      <c r="BZ578" s="35"/>
      <c r="CA578" s="35"/>
      <c r="CB578" s="35"/>
      <c r="CC578" s="35"/>
      <c r="CD578" s="35"/>
      <c r="CE578" s="35"/>
      <c r="CF578" s="35"/>
      <c r="CG578" s="35"/>
      <c r="CH578" s="35"/>
      <c r="CI578" s="35"/>
      <c r="CJ578" s="35"/>
      <c r="CK578" s="35"/>
      <c r="CL578" s="35"/>
      <c r="CM578" s="35"/>
      <c r="CN578" s="35"/>
      <c r="CO578" s="35"/>
      <c r="CP578" s="35"/>
      <c r="CQ578" s="35"/>
      <c r="CR578" s="35"/>
      <c r="CS578" s="35"/>
      <c r="CT578" s="35"/>
      <c r="CU578" s="35"/>
      <c r="CV578" s="35"/>
      <c r="CW578" s="35"/>
      <c r="CX578" s="35"/>
      <c r="CY578" s="35"/>
      <c r="CZ578" s="35"/>
    </row>
    <row r="579" spans="31:104" ht="12.75"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  <c r="BX579" s="35"/>
      <c r="BY579" s="35"/>
      <c r="BZ579" s="35"/>
      <c r="CA579" s="35"/>
      <c r="CB579" s="35"/>
      <c r="CC579" s="35"/>
      <c r="CD579" s="35"/>
      <c r="CE579" s="35"/>
      <c r="CF579" s="35"/>
      <c r="CG579" s="35"/>
      <c r="CH579" s="35"/>
      <c r="CI579" s="35"/>
      <c r="CJ579" s="35"/>
      <c r="CK579" s="35"/>
      <c r="CL579" s="35"/>
      <c r="CM579" s="35"/>
      <c r="CN579" s="35"/>
      <c r="CO579" s="35"/>
      <c r="CP579" s="35"/>
      <c r="CQ579" s="35"/>
      <c r="CR579" s="35"/>
      <c r="CS579" s="35"/>
      <c r="CT579" s="35"/>
      <c r="CU579" s="35"/>
      <c r="CV579" s="35"/>
      <c r="CW579" s="35"/>
      <c r="CX579" s="35"/>
      <c r="CY579" s="35"/>
      <c r="CZ579" s="35"/>
    </row>
    <row r="580" spans="31:104" ht="12.75"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  <c r="CC580" s="35"/>
      <c r="CD580" s="35"/>
      <c r="CE580" s="35"/>
      <c r="CF580" s="35"/>
      <c r="CG580" s="35"/>
      <c r="CH580" s="35"/>
      <c r="CI580" s="35"/>
      <c r="CJ580" s="35"/>
      <c r="CK580" s="35"/>
      <c r="CL580" s="35"/>
      <c r="CM580" s="35"/>
      <c r="CN580" s="35"/>
      <c r="CO580" s="35"/>
      <c r="CP580" s="35"/>
      <c r="CQ580" s="35"/>
      <c r="CR580" s="35"/>
      <c r="CS580" s="35"/>
      <c r="CT580" s="35"/>
      <c r="CU580" s="35"/>
      <c r="CV580" s="35"/>
      <c r="CW580" s="35"/>
      <c r="CX580" s="35"/>
      <c r="CY580" s="35"/>
      <c r="CZ580" s="35"/>
    </row>
    <row r="581" spans="31:104" ht="12.75"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  <c r="BX581" s="35"/>
      <c r="BY581" s="35"/>
      <c r="BZ581" s="35"/>
      <c r="CA581" s="35"/>
      <c r="CB581" s="35"/>
      <c r="CC581" s="35"/>
      <c r="CD581" s="35"/>
      <c r="CE581" s="35"/>
      <c r="CF581" s="35"/>
      <c r="CG581" s="35"/>
      <c r="CH581" s="35"/>
      <c r="CI581" s="35"/>
      <c r="CJ581" s="35"/>
      <c r="CK581" s="35"/>
      <c r="CL581" s="35"/>
      <c r="CM581" s="35"/>
      <c r="CN581" s="35"/>
      <c r="CO581" s="35"/>
      <c r="CP581" s="35"/>
      <c r="CQ581" s="35"/>
      <c r="CR581" s="35"/>
      <c r="CS581" s="35"/>
      <c r="CT581" s="35"/>
      <c r="CU581" s="35"/>
      <c r="CV581" s="35"/>
      <c r="CW581" s="35"/>
      <c r="CX581" s="35"/>
      <c r="CY581" s="35"/>
      <c r="CZ581" s="35"/>
    </row>
    <row r="582" spans="31:104" ht="12.75"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  <c r="BX582" s="35"/>
      <c r="BY582" s="35"/>
      <c r="BZ582" s="35"/>
      <c r="CA582" s="35"/>
      <c r="CB582" s="35"/>
      <c r="CC582" s="35"/>
      <c r="CD582" s="35"/>
      <c r="CE582" s="35"/>
      <c r="CF582" s="35"/>
      <c r="CG582" s="35"/>
      <c r="CH582" s="35"/>
      <c r="CI582" s="35"/>
      <c r="CJ582" s="35"/>
      <c r="CK582" s="35"/>
      <c r="CL582" s="35"/>
      <c r="CM582" s="35"/>
      <c r="CN582" s="35"/>
      <c r="CO582" s="35"/>
      <c r="CP582" s="35"/>
      <c r="CQ582" s="35"/>
      <c r="CR582" s="35"/>
      <c r="CS582" s="35"/>
      <c r="CT582" s="35"/>
      <c r="CU582" s="35"/>
      <c r="CV582" s="35"/>
      <c r="CW582" s="35"/>
      <c r="CX582" s="35"/>
      <c r="CY582" s="35"/>
      <c r="CZ582" s="35"/>
    </row>
    <row r="583" spans="31:104" ht="12.75"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  <c r="BX583" s="35"/>
      <c r="BY583" s="35"/>
      <c r="BZ583" s="35"/>
      <c r="CA583" s="35"/>
      <c r="CB583" s="35"/>
      <c r="CC583" s="35"/>
      <c r="CD583" s="35"/>
      <c r="CE583" s="35"/>
      <c r="CF583" s="35"/>
      <c r="CG583" s="35"/>
      <c r="CH583" s="35"/>
      <c r="CI583" s="35"/>
      <c r="CJ583" s="35"/>
      <c r="CK583" s="35"/>
      <c r="CL583" s="35"/>
      <c r="CM583" s="35"/>
      <c r="CN583" s="35"/>
      <c r="CO583" s="35"/>
      <c r="CP583" s="35"/>
      <c r="CQ583" s="35"/>
      <c r="CR583" s="35"/>
      <c r="CS583" s="35"/>
      <c r="CT583" s="35"/>
      <c r="CU583" s="35"/>
      <c r="CV583" s="35"/>
      <c r="CW583" s="35"/>
      <c r="CX583" s="35"/>
      <c r="CY583" s="35"/>
      <c r="CZ583" s="35"/>
    </row>
    <row r="584" spans="31:104" ht="12.75"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  <c r="BX584" s="35"/>
      <c r="BY584" s="35"/>
      <c r="BZ584" s="35"/>
      <c r="CA584" s="35"/>
      <c r="CB584" s="35"/>
      <c r="CC584" s="35"/>
      <c r="CD584" s="35"/>
      <c r="CE584" s="35"/>
      <c r="CF584" s="35"/>
      <c r="CG584" s="35"/>
      <c r="CH584" s="35"/>
      <c r="CI584" s="35"/>
      <c r="CJ584" s="35"/>
      <c r="CK584" s="35"/>
      <c r="CL584" s="35"/>
      <c r="CM584" s="35"/>
      <c r="CN584" s="35"/>
      <c r="CO584" s="35"/>
      <c r="CP584" s="35"/>
      <c r="CQ584" s="35"/>
      <c r="CR584" s="35"/>
      <c r="CS584" s="35"/>
      <c r="CT584" s="35"/>
      <c r="CU584" s="35"/>
      <c r="CV584" s="35"/>
      <c r="CW584" s="35"/>
      <c r="CX584" s="35"/>
      <c r="CY584" s="35"/>
      <c r="CZ584" s="35"/>
    </row>
    <row r="585" spans="31:104" ht="12.75"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  <c r="BX585" s="35"/>
      <c r="BY585" s="35"/>
      <c r="BZ585" s="35"/>
      <c r="CA585" s="35"/>
      <c r="CB585" s="35"/>
      <c r="CC585" s="35"/>
      <c r="CD585" s="35"/>
      <c r="CE585" s="35"/>
      <c r="CF585" s="35"/>
      <c r="CG585" s="35"/>
      <c r="CH585" s="35"/>
      <c r="CI585" s="35"/>
      <c r="CJ585" s="35"/>
      <c r="CK585" s="35"/>
      <c r="CL585" s="35"/>
      <c r="CM585" s="35"/>
      <c r="CN585" s="35"/>
      <c r="CO585" s="35"/>
      <c r="CP585" s="35"/>
      <c r="CQ585" s="35"/>
      <c r="CR585" s="35"/>
      <c r="CS585" s="35"/>
      <c r="CT585" s="35"/>
      <c r="CU585" s="35"/>
      <c r="CV585" s="35"/>
      <c r="CW585" s="35"/>
      <c r="CX585" s="35"/>
      <c r="CY585" s="35"/>
      <c r="CZ585" s="35"/>
    </row>
    <row r="586" spans="31:104" ht="12.75"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  <c r="BX586" s="35"/>
      <c r="BY586" s="35"/>
      <c r="BZ586" s="35"/>
      <c r="CA586" s="35"/>
      <c r="CB586" s="35"/>
      <c r="CC586" s="35"/>
      <c r="CD586" s="35"/>
      <c r="CE586" s="35"/>
      <c r="CF586" s="35"/>
      <c r="CG586" s="35"/>
      <c r="CH586" s="35"/>
      <c r="CI586" s="35"/>
      <c r="CJ586" s="35"/>
      <c r="CK586" s="35"/>
      <c r="CL586" s="35"/>
      <c r="CM586" s="35"/>
      <c r="CN586" s="35"/>
      <c r="CO586" s="35"/>
      <c r="CP586" s="35"/>
      <c r="CQ586" s="35"/>
      <c r="CR586" s="35"/>
      <c r="CS586" s="35"/>
      <c r="CT586" s="35"/>
      <c r="CU586" s="35"/>
      <c r="CV586" s="35"/>
      <c r="CW586" s="35"/>
      <c r="CX586" s="35"/>
      <c r="CY586" s="35"/>
      <c r="CZ586" s="35"/>
    </row>
    <row r="587" spans="31:104" ht="12.75"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  <c r="BX587" s="35"/>
      <c r="BY587" s="35"/>
      <c r="BZ587" s="35"/>
      <c r="CA587" s="35"/>
      <c r="CB587" s="35"/>
      <c r="CC587" s="35"/>
      <c r="CD587" s="35"/>
      <c r="CE587" s="35"/>
      <c r="CF587" s="35"/>
      <c r="CG587" s="35"/>
      <c r="CH587" s="35"/>
      <c r="CI587" s="35"/>
      <c r="CJ587" s="35"/>
      <c r="CK587" s="35"/>
      <c r="CL587" s="35"/>
      <c r="CM587" s="35"/>
      <c r="CN587" s="35"/>
      <c r="CO587" s="35"/>
      <c r="CP587" s="35"/>
      <c r="CQ587" s="35"/>
      <c r="CR587" s="35"/>
      <c r="CS587" s="35"/>
      <c r="CT587" s="35"/>
      <c r="CU587" s="35"/>
      <c r="CV587" s="35"/>
      <c r="CW587" s="35"/>
      <c r="CX587" s="35"/>
      <c r="CY587" s="35"/>
      <c r="CZ587" s="35"/>
    </row>
    <row r="588" spans="31:104" ht="12.75"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  <c r="BX588" s="35"/>
      <c r="BY588" s="35"/>
      <c r="BZ588" s="35"/>
      <c r="CA588" s="35"/>
      <c r="CB588" s="35"/>
      <c r="CC588" s="35"/>
      <c r="CD588" s="35"/>
      <c r="CE588" s="35"/>
      <c r="CF588" s="35"/>
      <c r="CG588" s="35"/>
      <c r="CH588" s="35"/>
      <c r="CI588" s="35"/>
      <c r="CJ588" s="35"/>
      <c r="CK588" s="35"/>
      <c r="CL588" s="35"/>
      <c r="CM588" s="35"/>
      <c r="CN588" s="35"/>
      <c r="CO588" s="35"/>
      <c r="CP588" s="35"/>
      <c r="CQ588" s="35"/>
      <c r="CR588" s="35"/>
      <c r="CS588" s="35"/>
      <c r="CT588" s="35"/>
      <c r="CU588" s="35"/>
      <c r="CV588" s="35"/>
      <c r="CW588" s="35"/>
      <c r="CX588" s="35"/>
      <c r="CY588" s="35"/>
      <c r="CZ588" s="35"/>
    </row>
    <row r="589" spans="31:104" ht="12.75"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  <c r="BX589" s="35"/>
      <c r="BY589" s="35"/>
      <c r="BZ589" s="35"/>
      <c r="CA589" s="35"/>
      <c r="CB589" s="35"/>
      <c r="CC589" s="35"/>
      <c r="CD589" s="35"/>
      <c r="CE589" s="35"/>
      <c r="CF589" s="35"/>
      <c r="CG589" s="35"/>
      <c r="CH589" s="35"/>
      <c r="CI589" s="35"/>
      <c r="CJ589" s="35"/>
      <c r="CK589" s="35"/>
      <c r="CL589" s="35"/>
      <c r="CM589" s="35"/>
      <c r="CN589" s="35"/>
      <c r="CO589" s="35"/>
      <c r="CP589" s="35"/>
      <c r="CQ589" s="35"/>
      <c r="CR589" s="35"/>
      <c r="CS589" s="35"/>
      <c r="CT589" s="35"/>
      <c r="CU589" s="35"/>
      <c r="CV589" s="35"/>
      <c r="CW589" s="35"/>
      <c r="CX589" s="35"/>
      <c r="CY589" s="35"/>
      <c r="CZ589" s="35"/>
    </row>
    <row r="590" spans="31:104" ht="12.75"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  <c r="BX590" s="35"/>
      <c r="BY590" s="35"/>
      <c r="BZ590" s="35"/>
      <c r="CA590" s="35"/>
      <c r="CB590" s="35"/>
      <c r="CC590" s="35"/>
      <c r="CD590" s="35"/>
      <c r="CE590" s="35"/>
      <c r="CF590" s="35"/>
      <c r="CG590" s="35"/>
      <c r="CH590" s="35"/>
      <c r="CI590" s="35"/>
      <c r="CJ590" s="35"/>
      <c r="CK590" s="35"/>
      <c r="CL590" s="35"/>
      <c r="CM590" s="35"/>
      <c r="CN590" s="35"/>
      <c r="CO590" s="35"/>
      <c r="CP590" s="35"/>
      <c r="CQ590" s="35"/>
      <c r="CR590" s="35"/>
      <c r="CS590" s="35"/>
      <c r="CT590" s="35"/>
      <c r="CU590" s="35"/>
      <c r="CV590" s="35"/>
      <c r="CW590" s="35"/>
      <c r="CX590" s="35"/>
      <c r="CY590" s="35"/>
      <c r="CZ590" s="35"/>
    </row>
    <row r="591" spans="31:104" ht="12.75"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  <c r="BX591" s="35"/>
      <c r="BY591" s="35"/>
      <c r="BZ591" s="35"/>
      <c r="CA591" s="35"/>
      <c r="CB591" s="35"/>
      <c r="CC591" s="35"/>
      <c r="CD591" s="35"/>
      <c r="CE591" s="35"/>
      <c r="CF591" s="35"/>
      <c r="CG591" s="35"/>
      <c r="CH591" s="35"/>
      <c r="CI591" s="35"/>
      <c r="CJ591" s="35"/>
      <c r="CK591" s="35"/>
      <c r="CL591" s="35"/>
      <c r="CM591" s="35"/>
      <c r="CN591" s="35"/>
      <c r="CO591" s="35"/>
      <c r="CP591" s="35"/>
      <c r="CQ591" s="35"/>
      <c r="CR591" s="35"/>
      <c r="CS591" s="35"/>
      <c r="CT591" s="35"/>
      <c r="CU591" s="35"/>
      <c r="CV591" s="35"/>
      <c r="CW591" s="35"/>
      <c r="CX591" s="35"/>
      <c r="CY591" s="35"/>
      <c r="CZ591" s="35"/>
    </row>
    <row r="592" spans="31:104" ht="12.75"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  <c r="CC592" s="35"/>
      <c r="CD592" s="35"/>
      <c r="CE592" s="35"/>
      <c r="CF592" s="35"/>
      <c r="CG592" s="35"/>
      <c r="CH592" s="35"/>
      <c r="CI592" s="35"/>
      <c r="CJ592" s="35"/>
      <c r="CK592" s="35"/>
      <c r="CL592" s="35"/>
      <c r="CM592" s="35"/>
      <c r="CN592" s="35"/>
      <c r="CO592" s="35"/>
      <c r="CP592" s="35"/>
      <c r="CQ592" s="35"/>
      <c r="CR592" s="35"/>
      <c r="CS592" s="35"/>
      <c r="CT592" s="35"/>
      <c r="CU592" s="35"/>
      <c r="CV592" s="35"/>
      <c r="CW592" s="35"/>
      <c r="CX592" s="35"/>
      <c r="CY592" s="35"/>
      <c r="CZ592" s="35"/>
    </row>
    <row r="593" spans="31:104" ht="12.75"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  <c r="BX593" s="35"/>
      <c r="BY593" s="35"/>
      <c r="BZ593" s="35"/>
      <c r="CA593" s="35"/>
      <c r="CB593" s="35"/>
      <c r="CC593" s="35"/>
      <c r="CD593" s="35"/>
      <c r="CE593" s="35"/>
      <c r="CF593" s="35"/>
      <c r="CG593" s="35"/>
      <c r="CH593" s="35"/>
      <c r="CI593" s="35"/>
      <c r="CJ593" s="35"/>
      <c r="CK593" s="35"/>
      <c r="CL593" s="35"/>
      <c r="CM593" s="35"/>
      <c r="CN593" s="35"/>
      <c r="CO593" s="35"/>
      <c r="CP593" s="35"/>
      <c r="CQ593" s="35"/>
      <c r="CR593" s="35"/>
      <c r="CS593" s="35"/>
      <c r="CT593" s="35"/>
      <c r="CU593" s="35"/>
      <c r="CV593" s="35"/>
      <c r="CW593" s="35"/>
      <c r="CX593" s="35"/>
      <c r="CY593" s="35"/>
      <c r="CZ593" s="35"/>
    </row>
    <row r="594" spans="31:104" ht="12.75"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  <c r="BX594" s="35"/>
      <c r="BY594" s="35"/>
      <c r="BZ594" s="35"/>
      <c r="CA594" s="35"/>
      <c r="CB594" s="35"/>
      <c r="CC594" s="35"/>
      <c r="CD594" s="35"/>
      <c r="CE594" s="35"/>
      <c r="CF594" s="35"/>
      <c r="CG594" s="35"/>
      <c r="CH594" s="35"/>
      <c r="CI594" s="35"/>
      <c r="CJ594" s="35"/>
      <c r="CK594" s="35"/>
      <c r="CL594" s="35"/>
      <c r="CM594" s="35"/>
      <c r="CN594" s="35"/>
      <c r="CO594" s="35"/>
      <c r="CP594" s="35"/>
      <c r="CQ594" s="35"/>
      <c r="CR594" s="35"/>
      <c r="CS594" s="35"/>
      <c r="CT594" s="35"/>
      <c r="CU594" s="35"/>
      <c r="CV594" s="35"/>
      <c r="CW594" s="35"/>
      <c r="CX594" s="35"/>
      <c r="CY594" s="35"/>
      <c r="CZ594" s="35"/>
    </row>
    <row r="595" spans="31:104" ht="12.75"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  <c r="CC595" s="35"/>
      <c r="CD595" s="35"/>
      <c r="CE595" s="35"/>
      <c r="CF595" s="35"/>
      <c r="CG595" s="35"/>
      <c r="CH595" s="35"/>
      <c r="CI595" s="35"/>
      <c r="CJ595" s="35"/>
      <c r="CK595" s="35"/>
      <c r="CL595" s="35"/>
      <c r="CM595" s="35"/>
      <c r="CN595" s="35"/>
      <c r="CO595" s="35"/>
      <c r="CP595" s="35"/>
      <c r="CQ595" s="35"/>
      <c r="CR595" s="35"/>
      <c r="CS595" s="35"/>
      <c r="CT595" s="35"/>
      <c r="CU595" s="35"/>
      <c r="CV595" s="35"/>
      <c r="CW595" s="35"/>
      <c r="CX595" s="35"/>
      <c r="CY595" s="35"/>
      <c r="CZ595" s="35"/>
    </row>
    <row r="596" spans="31:104" ht="12.75"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  <c r="BX596" s="35"/>
      <c r="BY596" s="35"/>
      <c r="BZ596" s="35"/>
      <c r="CA596" s="35"/>
      <c r="CB596" s="35"/>
      <c r="CC596" s="35"/>
      <c r="CD596" s="35"/>
      <c r="CE596" s="35"/>
      <c r="CF596" s="35"/>
      <c r="CG596" s="35"/>
      <c r="CH596" s="35"/>
      <c r="CI596" s="35"/>
      <c r="CJ596" s="35"/>
      <c r="CK596" s="35"/>
      <c r="CL596" s="35"/>
      <c r="CM596" s="35"/>
      <c r="CN596" s="35"/>
      <c r="CO596" s="35"/>
      <c r="CP596" s="35"/>
      <c r="CQ596" s="35"/>
      <c r="CR596" s="35"/>
      <c r="CS596" s="35"/>
      <c r="CT596" s="35"/>
      <c r="CU596" s="35"/>
      <c r="CV596" s="35"/>
      <c r="CW596" s="35"/>
      <c r="CX596" s="35"/>
      <c r="CY596" s="35"/>
      <c r="CZ596" s="35"/>
    </row>
    <row r="597" spans="31:104" ht="12.75"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  <c r="BX597" s="35"/>
      <c r="BY597" s="35"/>
      <c r="BZ597" s="35"/>
      <c r="CA597" s="35"/>
      <c r="CB597" s="35"/>
      <c r="CC597" s="35"/>
      <c r="CD597" s="35"/>
      <c r="CE597" s="35"/>
      <c r="CF597" s="35"/>
      <c r="CG597" s="35"/>
      <c r="CH597" s="35"/>
      <c r="CI597" s="35"/>
      <c r="CJ597" s="35"/>
      <c r="CK597" s="35"/>
      <c r="CL597" s="35"/>
      <c r="CM597" s="35"/>
      <c r="CN597" s="35"/>
      <c r="CO597" s="35"/>
      <c r="CP597" s="35"/>
      <c r="CQ597" s="35"/>
      <c r="CR597" s="35"/>
      <c r="CS597" s="35"/>
      <c r="CT597" s="35"/>
      <c r="CU597" s="35"/>
      <c r="CV597" s="35"/>
      <c r="CW597" s="35"/>
      <c r="CX597" s="35"/>
      <c r="CY597" s="35"/>
      <c r="CZ597" s="35"/>
    </row>
    <row r="598" spans="31:104" ht="12.75"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  <c r="CC598" s="35"/>
      <c r="CD598" s="35"/>
      <c r="CE598" s="35"/>
      <c r="CF598" s="35"/>
      <c r="CG598" s="35"/>
      <c r="CH598" s="35"/>
      <c r="CI598" s="35"/>
      <c r="CJ598" s="35"/>
      <c r="CK598" s="35"/>
      <c r="CL598" s="35"/>
      <c r="CM598" s="35"/>
      <c r="CN598" s="35"/>
      <c r="CO598" s="35"/>
      <c r="CP598" s="35"/>
      <c r="CQ598" s="35"/>
      <c r="CR598" s="35"/>
      <c r="CS598" s="35"/>
      <c r="CT598" s="35"/>
      <c r="CU598" s="35"/>
      <c r="CV598" s="35"/>
      <c r="CW598" s="35"/>
      <c r="CX598" s="35"/>
      <c r="CY598" s="35"/>
      <c r="CZ598" s="35"/>
    </row>
    <row r="599" spans="31:104" ht="12.75"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35"/>
      <c r="CE599" s="35"/>
      <c r="CF599" s="35"/>
      <c r="CG599" s="35"/>
      <c r="CH599" s="35"/>
      <c r="CI599" s="35"/>
      <c r="CJ599" s="35"/>
      <c r="CK599" s="35"/>
      <c r="CL599" s="35"/>
      <c r="CM599" s="35"/>
      <c r="CN599" s="35"/>
      <c r="CO599" s="35"/>
      <c r="CP599" s="35"/>
      <c r="CQ599" s="35"/>
      <c r="CR599" s="35"/>
      <c r="CS599" s="35"/>
      <c r="CT599" s="35"/>
      <c r="CU599" s="35"/>
      <c r="CV599" s="35"/>
      <c r="CW599" s="35"/>
      <c r="CX599" s="35"/>
      <c r="CY599" s="35"/>
      <c r="CZ599" s="35"/>
    </row>
    <row r="600" spans="31:104" ht="12.75"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  <c r="BX600" s="35"/>
      <c r="BY600" s="35"/>
      <c r="BZ600" s="35"/>
      <c r="CA600" s="35"/>
      <c r="CB600" s="35"/>
      <c r="CC600" s="35"/>
      <c r="CD600" s="35"/>
      <c r="CE600" s="35"/>
      <c r="CF600" s="35"/>
      <c r="CG600" s="35"/>
      <c r="CH600" s="35"/>
      <c r="CI600" s="35"/>
      <c r="CJ600" s="35"/>
      <c r="CK600" s="35"/>
      <c r="CL600" s="35"/>
      <c r="CM600" s="35"/>
      <c r="CN600" s="35"/>
      <c r="CO600" s="35"/>
      <c r="CP600" s="35"/>
      <c r="CQ600" s="35"/>
      <c r="CR600" s="35"/>
      <c r="CS600" s="35"/>
      <c r="CT600" s="35"/>
      <c r="CU600" s="35"/>
      <c r="CV600" s="35"/>
      <c r="CW600" s="35"/>
      <c r="CX600" s="35"/>
      <c r="CY600" s="35"/>
      <c r="CZ600" s="35"/>
    </row>
    <row r="601" spans="31:104" ht="12.75"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  <c r="BX601" s="35"/>
      <c r="BY601" s="35"/>
      <c r="BZ601" s="35"/>
      <c r="CA601" s="35"/>
      <c r="CB601" s="35"/>
      <c r="CC601" s="35"/>
      <c r="CD601" s="35"/>
      <c r="CE601" s="35"/>
      <c r="CF601" s="35"/>
      <c r="CG601" s="35"/>
      <c r="CH601" s="35"/>
      <c r="CI601" s="35"/>
      <c r="CJ601" s="35"/>
      <c r="CK601" s="35"/>
      <c r="CL601" s="35"/>
      <c r="CM601" s="35"/>
      <c r="CN601" s="35"/>
      <c r="CO601" s="35"/>
      <c r="CP601" s="35"/>
      <c r="CQ601" s="35"/>
      <c r="CR601" s="35"/>
      <c r="CS601" s="35"/>
      <c r="CT601" s="35"/>
      <c r="CU601" s="35"/>
      <c r="CV601" s="35"/>
      <c r="CW601" s="35"/>
      <c r="CX601" s="35"/>
      <c r="CY601" s="35"/>
      <c r="CZ601" s="35"/>
    </row>
    <row r="602" spans="31:104" ht="12.75"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  <c r="BX602" s="35"/>
      <c r="BY602" s="35"/>
      <c r="BZ602" s="35"/>
      <c r="CA602" s="35"/>
      <c r="CB602" s="35"/>
      <c r="CC602" s="35"/>
      <c r="CD602" s="35"/>
      <c r="CE602" s="35"/>
      <c r="CF602" s="35"/>
      <c r="CG602" s="35"/>
      <c r="CH602" s="35"/>
      <c r="CI602" s="35"/>
      <c r="CJ602" s="35"/>
      <c r="CK602" s="35"/>
      <c r="CL602" s="35"/>
      <c r="CM602" s="35"/>
      <c r="CN602" s="35"/>
      <c r="CO602" s="35"/>
      <c r="CP602" s="35"/>
      <c r="CQ602" s="35"/>
      <c r="CR602" s="35"/>
      <c r="CS602" s="35"/>
      <c r="CT602" s="35"/>
      <c r="CU602" s="35"/>
      <c r="CV602" s="35"/>
      <c r="CW602" s="35"/>
      <c r="CX602" s="35"/>
      <c r="CY602" s="35"/>
      <c r="CZ602" s="35"/>
    </row>
    <row r="603" spans="31:104" ht="12.75"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  <c r="BX603" s="35"/>
      <c r="BY603" s="35"/>
      <c r="BZ603" s="35"/>
      <c r="CA603" s="35"/>
      <c r="CB603" s="35"/>
      <c r="CC603" s="35"/>
      <c r="CD603" s="35"/>
      <c r="CE603" s="35"/>
      <c r="CF603" s="35"/>
      <c r="CG603" s="35"/>
      <c r="CH603" s="35"/>
      <c r="CI603" s="35"/>
      <c r="CJ603" s="35"/>
      <c r="CK603" s="35"/>
      <c r="CL603" s="35"/>
      <c r="CM603" s="35"/>
      <c r="CN603" s="35"/>
      <c r="CO603" s="35"/>
      <c r="CP603" s="35"/>
      <c r="CQ603" s="35"/>
      <c r="CR603" s="35"/>
      <c r="CS603" s="35"/>
      <c r="CT603" s="35"/>
      <c r="CU603" s="35"/>
      <c r="CV603" s="35"/>
      <c r="CW603" s="35"/>
      <c r="CX603" s="35"/>
      <c r="CY603" s="35"/>
      <c r="CZ603" s="35"/>
    </row>
    <row r="604" spans="31:104" ht="12.75"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  <c r="BX604" s="35"/>
      <c r="BY604" s="35"/>
      <c r="BZ604" s="35"/>
      <c r="CA604" s="35"/>
      <c r="CB604" s="35"/>
      <c r="CC604" s="35"/>
      <c r="CD604" s="35"/>
      <c r="CE604" s="35"/>
      <c r="CF604" s="35"/>
      <c r="CG604" s="35"/>
      <c r="CH604" s="35"/>
      <c r="CI604" s="35"/>
      <c r="CJ604" s="35"/>
      <c r="CK604" s="35"/>
      <c r="CL604" s="35"/>
      <c r="CM604" s="35"/>
      <c r="CN604" s="35"/>
      <c r="CO604" s="35"/>
      <c r="CP604" s="35"/>
      <c r="CQ604" s="35"/>
      <c r="CR604" s="35"/>
      <c r="CS604" s="35"/>
      <c r="CT604" s="35"/>
      <c r="CU604" s="35"/>
      <c r="CV604" s="35"/>
      <c r="CW604" s="35"/>
      <c r="CX604" s="35"/>
      <c r="CY604" s="35"/>
      <c r="CZ604" s="35"/>
    </row>
    <row r="605" spans="31:104" ht="12.75"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BV605" s="35"/>
      <c r="BW605" s="35"/>
      <c r="BX605" s="35"/>
      <c r="BY605" s="35"/>
      <c r="BZ605" s="35"/>
      <c r="CA605" s="35"/>
      <c r="CB605" s="35"/>
      <c r="CC605" s="35"/>
      <c r="CD605" s="35"/>
      <c r="CE605" s="35"/>
      <c r="CF605" s="35"/>
      <c r="CG605" s="35"/>
      <c r="CH605" s="35"/>
      <c r="CI605" s="35"/>
      <c r="CJ605" s="35"/>
      <c r="CK605" s="35"/>
      <c r="CL605" s="35"/>
      <c r="CM605" s="35"/>
      <c r="CN605" s="35"/>
      <c r="CO605" s="35"/>
      <c r="CP605" s="35"/>
      <c r="CQ605" s="35"/>
      <c r="CR605" s="35"/>
      <c r="CS605" s="35"/>
      <c r="CT605" s="35"/>
      <c r="CU605" s="35"/>
      <c r="CV605" s="35"/>
      <c r="CW605" s="35"/>
      <c r="CX605" s="35"/>
      <c r="CY605" s="35"/>
      <c r="CZ605" s="35"/>
    </row>
    <row r="606" spans="31:104" ht="12.75"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  <c r="BX606" s="35"/>
      <c r="BY606" s="35"/>
      <c r="BZ606" s="35"/>
      <c r="CA606" s="35"/>
      <c r="CB606" s="35"/>
      <c r="CC606" s="35"/>
      <c r="CD606" s="35"/>
      <c r="CE606" s="35"/>
      <c r="CF606" s="35"/>
      <c r="CG606" s="35"/>
      <c r="CH606" s="35"/>
      <c r="CI606" s="35"/>
      <c r="CJ606" s="35"/>
      <c r="CK606" s="35"/>
      <c r="CL606" s="35"/>
      <c r="CM606" s="35"/>
      <c r="CN606" s="35"/>
      <c r="CO606" s="35"/>
      <c r="CP606" s="35"/>
      <c r="CQ606" s="35"/>
      <c r="CR606" s="35"/>
      <c r="CS606" s="35"/>
      <c r="CT606" s="35"/>
      <c r="CU606" s="35"/>
      <c r="CV606" s="35"/>
      <c r="CW606" s="35"/>
      <c r="CX606" s="35"/>
      <c r="CY606" s="35"/>
      <c r="CZ606" s="35"/>
    </row>
    <row r="607" spans="31:104" ht="12.75"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  <c r="BX607" s="35"/>
      <c r="BY607" s="35"/>
      <c r="BZ607" s="35"/>
      <c r="CA607" s="35"/>
      <c r="CB607" s="35"/>
      <c r="CC607" s="35"/>
      <c r="CD607" s="35"/>
      <c r="CE607" s="35"/>
      <c r="CF607" s="35"/>
      <c r="CG607" s="35"/>
      <c r="CH607" s="35"/>
      <c r="CI607" s="35"/>
      <c r="CJ607" s="35"/>
      <c r="CK607" s="35"/>
      <c r="CL607" s="35"/>
      <c r="CM607" s="35"/>
      <c r="CN607" s="35"/>
      <c r="CO607" s="35"/>
      <c r="CP607" s="35"/>
      <c r="CQ607" s="35"/>
      <c r="CR607" s="35"/>
      <c r="CS607" s="35"/>
      <c r="CT607" s="35"/>
      <c r="CU607" s="35"/>
      <c r="CV607" s="35"/>
      <c r="CW607" s="35"/>
      <c r="CX607" s="35"/>
      <c r="CY607" s="35"/>
      <c r="CZ607" s="35"/>
    </row>
    <row r="608" spans="31:104" ht="12.75"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  <c r="BX608" s="35"/>
      <c r="BY608" s="35"/>
      <c r="BZ608" s="35"/>
      <c r="CA608" s="35"/>
      <c r="CB608" s="35"/>
      <c r="CC608" s="35"/>
      <c r="CD608" s="35"/>
      <c r="CE608" s="35"/>
      <c r="CF608" s="35"/>
      <c r="CG608" s="35"/>
      <c r="CH608" s="35"/>
      <c r="CI608" s="35"/>
      <c r="CJ608" s="35"/>
      <c r="CK608" s="35"/>
      <c r="CL608" s="35"/>
      <c r="CM608" s="35"/>
      <c r="CN608" s="35"/>
      <c r="CO608" s="35"/>
      <c r="CP608" s="35"/>
      <c r="CQ608" s="35"/>
      <c r="CR608" s="35"/>
      <c r="CS608" s="35"/>
      <c r="CT608" s="35"/>
      <c r="CU608" s="35"/>
      <c r="CV608" s="35"/>
      <c r="CW608" s="35"/>
      <c r="CX608" s="35"/>
      <c r="CY608" s="35"/>
      <c r="CZ608" s="35"/>
    </row>
    <row r="609" spans="31:104" ht="12.75"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  <c r="BX609" s="35"/>
      <c r="BY609" s="35"/>
      <c r="BZ609" s="35"/>
      <c r="CA609" s="35"/>
      <c r="CB609" s="35"/>
      <c r="CC609" s="35"/>
      <c r="CD609" s="35"/>
      <c r="CE609" s="35"/>
      <c r="CF609" s="35"/>
      <c r="CG609" s="35"/>
      <c r="CH609" s="35"/>
      <c r="CI609" s="35"/>
      <c r="CJ609" s="35"/>
      <c r="CK609" s="35"/>
      <c r="CL609" s="35"/>
      <c r="CM609" s="35"/>
      <c r="CN609" s="35"/>
      <c r="CO609" s="35"/>
      <c r="CP609" s="35"/>
      <c r="CQ609" s="35"/>
      <c r="CR609" s="35"/>
      <c r="CS609" s="35"/>
      <c r="CT609" s="35"/>
      <c r="CU609" s="35"/>
      <c r="CV609" s="35"/>
      <c r="CW609" s="35"/>
      <c r="CX609" s="35"/>
      <c r="CY609" s="35"/>
      <c r="CZ609" s="35"/>
    </row>
    <row r="610" spans="31:104" ht="12.75"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  <c r="BX610" s="35"/>
      <c r="BY610" s="35"/>
      <c r="BZ610" s="35"/>
      <c r="CA610" s="35"/>
      <c r="CB610" s="35"/>
      <c r="CC610" s="35"/>
      <c r="CD610" s="35"/>
      <c r="CE610" s="35"/>
      <c r="CF610" s="35"/>
      <c r="CG610" s="35"/>
      <c r="CH610" s="35"/>
      <c r="CI610" s="35"/>
      <c r="CJ610" s="35"/>
      <c r="CK610" s="35"/>
      <c r="CL610" s="35"/>
      <c r="CM610" s="35"/>
      <c r="CN610" s="35"/>
      <c r="CO610" s="35"/>
      <c r="CP610" s="35"/>
      <c r="CQ610" s="35"/>
      <c r="CR610" s="35"/>
      <c r="CS610" s="35"/>
      <c r="CT610" s="35"/>
      <c r="CU610" s="35"/>
      <c r="CV610" s="35"/>
      <c r="CW610" s="35"/>
      <c r="CX610" s="35"/>
      <c r="CY610" s="35"/>
      <c r="CZ610" s="35"/>
    </row>
    <row r="611" spans="31:104" ht="12.75"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  <c r="BX611" s="35"/>
      <c r="BY611" s="35"/>
      <c r="BZ611" s="35"/>
      <c r="CA611" s="35"/>
      <c r="CB611" s="35"/>
      <c r="CC611" s="35"/>
      <c r="CD611" s="35"/>
      <c r="CE611" s="35"/>
      <c r="CF611" s="35"/>
      <c r="CG611" s="35"/>
      <c r="CH611" s="35"/>
      <c r="CI611" s="35"/>
      <c r="CJ611" s="35"/>
      <c r="CK611" s="35"/>
      <c r="CL611" s="35"/>
      <c r="CM611" s="35"/>
      <c r="CN611" s="35"/>
      <c r="CO611" s="35"/>
      <c r="CP611" s="35"/>
      <c r="CQ611" s="35"/>
      <c r="CR611" s="35"/>
      <c r="CS611" s="35"/>
      <c r="CT611" s="35"/>
      <c r="CU611" s="35"/>
      <c r="CV611" s="35"/>
      <c r="CW611" s="35"/>
      <c r="CX611" s="35"/>
      <c r="CY611" s="35"/>
      <c r="CZ611" s="35"/>
    </row>
    <row r="612" spans="31:104" ht="12.75"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  <c r="BX612" s="35"/>
      <c r="BY612" s="35"/>
      <c r="BZ612" s="35"/>
      <c r="CA612" s="35"/>
      <c r="CB612" s="35"/>
      <c r="CC612" s="35"/>
      <c r="CD612" s="35"/>
      <c r="CE612" s="35"/>
      <c r="CF612" s="35"/>
      <c r="CG612" s="35"/>
      <c r="CH612" s="35"/>
      <c r="CI612" s="35"/>
      <c r="CJ612" s="35"/>
      <c r="CK612" s="35"/>
      <c r="CL612" s="35"/>
      <c r="CM612" s="35"/>
      <c r="CN612" s="35"/>
      <c r="CO612" s="35"/>
      <c r="CP612" s="35"/>
      <c r="CQ612" s="35"/>
      <c r="CR612" s="35"/>
      <c r="CS612" s="35"/>
      <c r="CT612" s="35"/>
      <c r="CU612" s="35"/>
      <c r="CV612" s="35"/>
      <c r="CW612" s="35"/>
      <c r="CX612" s="35"/>
      <c r="CY612" s="35"/>
      <c r="CZ612" s="35"/>
    </row>
    <row r="613" spans="31:104" ht="12.75"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BV613" s="35"/>
      <c r="BW613" s="35"/>
      <c r="BX613" s="35"/>
      <c r="BY613" s="35"/>
      <c r="BZ613" s="35"/>
      <c r="CA613" s="35"/>
      <c r="CB613" s="35"/>
      <c r="CC613" s="35"/>
      <c r="CD613" s="35"/>
      <c r="CE613" s="35"/>
      <c r="CF613" s="35"/>
      <c r="CG613" s="35"/>
      <c r="CH613" s="35"/>
      <c r="CI613" s="35"/>
      <c r="CJ613" s="35"/>
      <c r="CK613" s="35"/>
      <c r="CL613" s="35"/>
      <c r="CM613" s="35"/>
      <c r="CN613" s="35"/>
      <c r="CO613" s="35"/>
      <c r="CP613" s="35"/>
      <c r="CQ613" s="35"/>
      <c r="CR613" s="35"/>
      <c r="CS613" s="35"/>
      <c r="CT613" s="35"/>
      <c r="CU613" s="35"/>
      <c r="CV613" s="35"/>
      <c r="CW613" s="35"/>
      <c r="CX613" s="35"/>
      <c r="CY613" s="35"/>
      <c r="CZ613" s="35"/>
    </row>
    <row r="614" spans="31:104" ht="12.75"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  <c r="BX614" s="35"/>
      <c r="BY614" s="35"/>
      <c r="BZ614" s="35"/>
      <c r="CA614" s="35"/>
      <c r="CB614" s="35"/>
      <c r="CC614" s="35"/>
      <c r="CD614" s="35"/>
      <c r="CE614" s="35"/>
      <c r="CF614" s="35"/>
      <c r="CG614" s="35"/>
      <c r="CH614" s="35"/>
      <c r="CI614" s="35"/>
      <c r="CJ614" s="35"/>
      <c r="CK614" s="35"/>
      <c r="CL614" s="35"/>
      <c r="CM614" s="35"/>
      <c r="CN614" s="35"/>
      <c r="CO614" s="35"/>
      <c r="CP614" s="35"/>
      <c r="CQ614" s="35"/>
      <c r="CR614" s="35"/>
      <c r="CS614" s="35"/>
      <c r="CT614" s="35"/>
      <c r="CU614" s="35"/>
      <c r="CV614" s="35"/>
      <c r="CW614" s="35"/>
      <c r="CX614" s="35"/>
      <c r="CY614" s="35"/>
      <c r="CZ614" s="35"/>
    </row>
    <row r="615" spans="31:104" ht="12.75"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  <c r="BX615" s="35"/>
      <c r="BY615" s="35"/>
      <c r="BZ615" s="35"/>
      <c r="CA615" s="35"/>
      <c r="CB615" s="35"/>
      <c r="CC615" s="35"/>
      <c r="CD615" s="35"/>
      <c r="CE615" s="35"/>
      <c r="CF615" s="35"/>
      <c r="CG615" s="35"/>
      <c r="CH615" s="35"/>
      <c r="CI615" s="35"/>
      <c r="CJ615" s="35"/>
      <c r="CK615" s="35"/>
      <c r="CL615" s="35"/>
      <c r="CM615" s="35"/>
      <c r="CN615" s="35"/>
      <c r="CO615" s="35"/>
      <c r="CP615" s="35"/>
      <c r="CQ615" s="35"/>
      <c r="CR615" s="35"/>
      <c r="CS615" s="35"/>
      <c r="CT615" s="35"/>
      <c r="CU615" s="35"/>
      <c r="CV615" s="35"/>
      <c r="CW615" s="35"/>
      <c r="CX615" s="35"/>
      <c r="CY615" s="35"/>
      <c r="CZ615" s="35"/>
    </row>
    <row r="616" spans="31:104" ht="12.75"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BV616" s="35"/>
      <c r="BW616" s="35"/>
      <c r="BX616" s="35"/>
      <c r="BY616" s="35"/>
      <c r="BZ616" s="35"/>
      <c r="CA616" s="35"/>
      <c r="CB616" s="35"/>
      <c r="CC616" s="35"/>
      <c r="CD616" s="35"/>
      <c r="CE616" s="35"/>
      <c r="CF616" s="35"/>
      <c r="CG616" s="35"/>
      <c r="CH616" s="35"/>
      <c r="CI616" s="35"/>
      <c r="CJ616" s="35"/>
      <c r="CK616" s="35"/>
      <c r="CL616" s="35"/>
      <c r="CM616" s="35"/>
      <c r="CN616" s="35"/>
      <c r="CO616" s="35"/>
      <c r="CP616" s="35"/>
      <c r="CQ616" s="35"/>
      <c r="CR616" s="35"/>
      <c r="CS616" s="35"/>
      <c r="CT616" s="35"/>
      <c r="CU616" s="35"/>
      <c r="CV616" s="35"/>
      <c r="CW616" s="35"/>
      <c r="CX616" s="35"/>
      <c r="CY616" s="35"/>
      <c r="CZ616" s="35"/>
    </row>
    <row r="617" spans="31:104" ht="12.75"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BV617" s="35"/>
      <c r="BW617" s="35"/>
      <c r="BX617" s="35"/>
      <c r="BY617" s="35"/>
      <c r="BZ617" s="35"/>
      <c r="CA617" s="35"/>
      <c r="CB617" s="35"/>
      <c r="CC617" s="35"/>
      <c r="CD617" s="35"/>
      <c r="CE617" s="35"/>
      <c r="CF617" s="35"/>
      <c r="CG617" s="35"/>
      <c r="CH617" s="35"/>
      <c r="CI617" s="35"/>
      <c r="CJ617" s="35"/>
      <c r="CK617" s="35"/>
      <c r="CL617" s="35"/>
      <c r="CM617" s="35"/>
      <c r="CN617" s="35"/>
      <c r="CO617" s="35"/>
      <c r="CP617" s="35"/>
      <c r="CQ617" s="35"/>
      <c r="CR617" s="35"/>
      <c r="CS617" s="35"/>
      <c r="CT617" s="35"/>
      <c r="CU617" s="35"/>
      <c r="CV617" s="35"/>
      <c r="CW617" s="35"/>
      <c r="CX617" s="35"/>
      <c r="CY617" s="35"/>
      <c r="CZ617" s="35"/>
    </row>
    <row r="618" spans="31:104" ht="12.75"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  <c r="BX618" s="35"/>
      <c r="BY618" s="35"/>
      <c r="BZ618" s="35"/>
      <c r="CA618" s="35"/>
      <c r="CB618" s="35"/>
      <c r="CC618" s="35"/>
      <c r="CD618" s="35"/>
      <c r="CE618" s="35"/>
      <c r="CF618" s="35"/>
      <c r="CG618" s="35"/>
      <c r="CH618" s="35"/>
      <c r="CI618" s="35"/>
      <c r="CJ618" s="35"/>
      <c r="CK618" s="35"/>
      <c r="CL618" s="35"/>
      <c r="CM618" s="35"/>
      <c r="CN618" s="35"/>
      <c r="CO618" s="35"/>
      <c r="CP618" s="35"/>
      <c r="CQ618" s="35"/>
      <c r="CR618" s="35"/>
      <c r="CS618" s="35"/>
      <c r="CT618" s="35"/>
      <c r="CU618" s="35"/>
      <c r="CV618" s="35"/>
      <c r="CW618" s="35"/>
      <c r="CX618" s="35"/>
      <c r="CY618" s="35"/>
      <c r="CZ618" s="35"/>
    </row>
    <row r="619" spans="31:104" ht="12.75"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  <c r="BX619" s="35"/>
      <c r="BY619" s="35"/>
      <c r="BZ619" s="35"/>
      <c r="CA619" s="35"/>
      <c r="CB619" s="35"/>
      <c r="CC619" s="35"/>
      <c r="CD619" s="35"/>
      <c r="CE619" s="35"/>
      <c r="CF619" s="35"/>
      <c r="CG619" s="35"/>
      <c r="CH619" s="35"/>
      <c r="CI619" s="35"/>
      <c r="CJ619" s="35"/>
      <c r="CK619" s="35"/>
      <c r="CL619" s="35"/>
      <c r="CM619" s="35"/>
      <c r="CN619" s="35"/>
      <c r="CO619" s="35"/>
      <c r="CP619" s="35"/>
      <c r="CQ619" s="35"/>
      <c r="CR619" s="35"/>
      <c r="CS619" s="35"/>
      <c r="CT619" s="35"/>
      <c r="CU619" s="35"/>
      <c r="CV619" s="35"/>
      <c r="CW619" s="35"/>
      <c r="CX619" s="35"/>
      <c r="CY619" s="35"/>
      <c r="CZ619" s="35"/>
    </row>
    <row r="620" spans="31:104" ht="12.75"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  <c r="CC620" s="35"/>
      <c r="CD620" s="35"/>
      <c r="CE620" s="35"/>
      <c r="CF620" s="35"/>
      <c r="CG620" s="35"/>
      <c r="CH620" s="35"/>
      <c r="CI620" s="35"/>
      <c r="CJ620" s="35"/>
      <c r="CK620" s="35"/>
      <c r="CL620" s="35"/>
      <c r="CM620" s="35"/>
      <c r="CN620" s="35"/>
      <c r="CO620" s="35"/>
      <c r="CP620" s="35"/>
      <c r="CQ620" s="35"/>
      <c r="CR620" s="35"/>
      <c r="CS620" s="35"/>
      <c r="CT620" s="35"/>
      <c r="CU620" s="35"/>
      <c r="CV620" s="35"/>
      <c r="CW620" s="35"/>
      <c r="CX620" s="35"/>
      <c r="CY620" s="35"/>
      <c r="CZ620" s="35"/>
    </row>
    <row r="621" spans="31:104" ht="12.75"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  <c r="BX621" s="35"/>
      <c r="BY621" s="35"/>
      <c r="BZ621" s="35"/>
      <c r="CA621" s="35"/>
      <c r="CB621" s="35"/>
      <c r="CC621" s="35"/>
      <c r="CD621" s="35"/>
      <c r="CE621" s="35"/>
      <c r="CF621" s="35"/>
      <c r="CG621" s="35"/>
      <c r="CH621" s="35"/>
      <c r="CI621" s="35"/>
      <c r="CJ621" s="35"/>
      <c r="CK621" s="35"/>
      <c r="CL621" s="35"/>
      <c r="CM621" s="35"/>
      <c r="CN621" s="35"/>
      <c r="CO621" s="35"/>
      <c r="CP621" s="35"/>
      <c r="CQ621" s="35"/>
      <c r="CR621" s="35"/>
      <c r="CS621" s="35"/>
      <c r="CT621" s="35"/>
      <c r="CU621" s="35"/>
      <c r="CV621" s="35"/>
      <c r="CW621" s="35"/>
      <c r="CX621" s="35"/>
      <c r="CY621" s="35"/>
      <c r="CZ621" s="35"/>
    </row>
    <row r="622" spans="31:104" ht="12.75"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  <c r="BX622" s="35"/>
      <c r="BY622" s="35"/>
      <c r="BZ622" s="35"/>
      <c r="CA622" s="35"/>
      <c r="CB622" s="35"/>
      <c r="CC622" s="35"/>
      <c r="CD622" s="35"/>
      <c r="CE622" s="35"/>
      <c r="CF622" s="35"/>
      <c r="CG622" s="35"/>
      <c r="CH622" s="35"/>
      <c r="CI622" s="35"/>
      <c r="CJ622" s="35"/>
      <c r="CK622" s="35"/>
      <c r="CL622" s="35"/>
      <c r="CM622" s="35"/>
      <c r="CN622" s="35"/>
      <c r="CO622" s="35"/>
      <c r="CP622" s="35"/>
      <c r="CQ622" s="35"/>
      <c r="CR622" s="35"/>
      <c r="CS622" s="35"/>
      <c r="CT622" s="35"/>
      <c r="CU622" s="35"/>
      <c r="CV622" s="35"/>
      <c r="CW622" s="35"/>
      <c r="CX622" s="35"/>
      <c r="CY622" s="35"/>
      <c r="CZ622" s="35"/>
    </row>
    <row r="623" spans="31:104" ht="12.75"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  <c r="BX623" s="35"/>
      <c r="BY623" s="35"/>
      <c r="BZ623" s="35"/>
      <c r="CA623" s="35"/>
      <c r="CB623" s="35"/>
      <c r="CC623" s="35"/>
      <c r="CD623" s="35"/>
      <c r="CE623" s="35"/>
      <c r="CF623" s="35"/>
      <c r="CG623" s="35"/>
      <c r="CH623" s="35"/>
      <c r="CI623" s="35"/>
      <c r="CJ623" s="35"/>
      <c r="CK623" s="35"/>
      <c r="CL623" s="35"/>
      <c r="CM623" s="35"/>
      <c r="CN623" s="35"/>
      <c r="CO623" s="35"/>
      <c r="CP623" s="35"/>
      <c r="CQ623" s="35"/>
      <c r="CR623" s="35"/>
      <c r="CS623" s="35"/>
      <c r="CT623" s="35"/>
      <c r="CU623" s="35"/>
      <c r="CV623" s="35"/>
      <c r="CW623" s="35"/>
      <c r="CX623" s="35"/>
      <c r="CY623" s="35"/>
      <c r="CZ623" s="35"/>
    </row>
    <row r="624" spans="31:104" ht="12.75"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  <c r="BX624" s="35"/>
      <c r="BY624" s="35"/>
      <c r="BZ624" s="35"/>
      <c r="CA624" s="35"/>
      <c r="CB624" s="35"/>
      <c r="CC624" s="35"/>
      <c r="CD624" s="35"/>
      <c r="CE624" s="35"/>
      <c r="CF624" s="35"/>
      <c r="CG624" s="35"/>
      <c r="CH624" s="35"/>
      <c r="CI624" s="35"/>
      <c r="CJ624" s="35"/>
      <c r="CK624" s="35"/>
      <c r="CL624" s="35"/>
      <c r="CM624" s="35"/>
      <c r="CN624" s="35"/>
      <c r="CO624" s="35"/>
      <c r="CP624" s="35"/>
      <c r="CQ624" s="35"/>
      <c r="CR624" s="35"/>
      <c r="CS624" s="35"/>
      <c r="CT624" s="35"/>
      <c r="CU624" s="35"/>
      <c r="CV624" s="35"/>
      <c r="CW624" s="35"/>
      <c r="CX624" s="35"/>
      <c r="CY624" s="35"/>
      <c r="CZ624" s="35"/>
    </row>
    <row r="625" spans="31:104" ht="12.75"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  <c r="BX625" s="35"/>
      <c r="BY625" s="35"/>
      <c r="BZ625" s="35"/>
      <c r="CA625" s="35"/>
      <c r="CB625" s="35"/>
      <c r="CC625" s="35"/>
      <c r="CD625" s="35"/>
      <c r="CE625" s="35"/>
      <c r="CF625" s="35"/>
      <c r="CG625" s="35"/>
      <c r="CH625" s="35"/>
      <c r="CI625" s="35"/>
      <c r="CJ625" s="35"/>
      <c r="CK625" s="35"/>
      <c r="CL625" s="35"/>
      <c r="CM625" s="35"/>
      <c r="CN625" s="35"/>
      <c r="CO625" s="35"/>
      <c r="CP625" s="35"/>
      <c r="CQ625" s="35"/>
      <c r="CR625" s="35"/>
      <c r="CS625" s="35"/>
      <c r="CT625" s="35"/>
      <c r="CU625" s="35"/>
      <c r="CV625" s="35"/>
      <c r="CW625" s="35"/>
      <c r="CX625" s="35"/>
      <c r="CY625" s="35"/>
      <c r="CZ625" s="35"/>
    </row>
    <row r="626" spans="31:104" ht="12.75"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  <c r="BX626" s="35"/>
      <c r="BY626" s="35"/>
      <c r="BZ626" s="35"/>
      <c r="CA626" s="35"/>
      <c r="CB626" s="35"/>
      <c r="CC626" s="35"/>
      <c r="CD626" s="35"/>
      <c r="CE626" s="35"/>
      <c r="CF626" s="35"/>
      <c r="CG626" s="35"/>
      <c r="CH626" s="35"/>
      <c r="CI626" s="35"/>
      <c r="CJ626" s="35"/>
      <c r="CK626" s="35"/>
      <c r="CL626" s="35"/>
      <c r="CM626" s="35"/>
      <c r="CN626" s="35"/>
      <c r="CO626" s="35"/>
      <c r="CP626" s="35"/>
      <c r="CQ626" s="35"/>
      <c r="CR626" s="35"/>
      <c r="CS626" s="35"/>
      <c r="CT626" s="35"/>
      <c r="CU626" s="35"/>
      <c r="CV626" s="35"/>
      <c r="CW626" s="35"/>
      <c r="CX626" s="35"/>
      <c r="CY626" s="35"/>
      <c r="CZ626" s="35"/>
    </row>
    <row r="627" spans="31:104" ht="12.75"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BV627" s="35"/>
      <c r="BW627" s="35"/>
      <c r="BX627" s="35"/>
      <c r="BY627" s="35"/>
      <c r="BZ627" s="35"/>
      <c r="CA627" s="35"/>
      <c r="CB627" s="35"/>
      <c r="CC627" s="35"/>
      <c r="CD627" s="35"/>
      <c r="CE627" s="35"/>
      <c r="CF627" s="35"/>
      <c r="CG627" s="35"/>
      <c r="CH627" s="35"/>
      <c r="CI627" s="35"/>
      <c r="CJ627" s="35"/>
      <c r="CK627" s="35"/>
      <c r="CL627" s="35"/>
      <c r="CM627" s="35"/>
      <c r="CN627" s="35"/>
      <c r="CO627" s="35"/>
      <c r="CP627" s="35"/>
      <c r="CQ627" s="35"/>
      <c r="CR627" s="35"/>
      <c r="CS627" s="35"/>
      <c r="CT627" s="35"/>
      <c r="CU627" s="35"/>
      <c r="CV627" s="35"/>
      <c r="CW627" s="35"/>
      <c r="CX627" s="35"/>
      <c r="CY627" s="35"/>
      <c r="CZ627" s="35"/>
    </row>
    <row r="628" spans="31:104" ht="12.75"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  <c r="BX628" s="35"/>
      <c r="BY628" s="35"/>
      <c r="BZ628" s="35"/>
      <c r="CA628" s="35"/>
      <c r="CB628" s="35"/>
      <c r="CC628" s="35"/>
      <c r="CD628" s="35"/>
      <c r="CE628" s="35"/>
      <c r="CF628" s="35"/>
      <c r="CG628" s="35"/>
      <c r="CH628" s="35"/>
      <c r="CI628" s="35"/>
      <c r="CJ628" s="35"/>
      <c r="CK628" s="35"/>
      <c r="CL628" s="35"/>
      <c r="CM628" s="35"/>
      <c r="CN628" s="35"/>
      <c r="CO628" s="35"/>
      <c r="CP628" s="35"/>
      <c r="CQ628" s="35"/>
      <c r="CR628" s="35"/>
      <c r="CS628" s="35"/>
      <c r="CT628" s="35"/>
      <c r="CU628" s="35"/>
      <c r="CV628" s="35"/>
      <c r="CW628" s="35"/>
      <c r="CX628" s="35"/>
      <c r="CY628" s="35"/>
      <c r="CZ628" s="35"/>
    </row>
    <row r="629" spans="31:104" ht="12.75"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BV629" s="35"/>
      <c r="BW629" s="35"/>
      <c r="BX629" s="35"/>
      <c r="BY629" s="35"/>
      <c r="BZ629" s="35"/>
      <c r="CA629" s="35"/>
      <c r="CB629" s="35"/>
      <c r="CC629" s="35"/>
      <c r="CD629" s="35"/>
      <c r="CE629" s="35"/>
      <c r="CF629" s="35"/>
      <c r="CG629" s="35"/>
      <c r="CH629" s="35"/>
      <c r="CI629" s="35"/>
      <c r="CJ629" s="35"/>
      <c r="CK629" s="35"/>
      <c r="CL629" s="35"/>
      <c r="CM629" s="35"/>
      <c r="CN629" s="35"/>
      <c r="CO629" s="35"/>
      <c r="CP629" s="35"/>
      <c r="CQ629" s="35"/>
      <c r="CR629" s="35"/>
      <c r="CS629" s="35"/>
      <c r="CT629" s="35"/>
      <c r="CU629" s="35"/>
      <c r="CV629" s="35"/>
      <c r="CW629" s="35"/>
      <c r="CX629" s="35"/>
      <c r="CY629" s="35"/>
      <c r="CZ629" s="35"/>
    </row>
    <row r="630" spans="31:104" ht="12.75"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  <c r="BX630" s="35"/>
      <c r="BY630" s="35"/>
      <c r="BZ630" s="35"/>
      <c r="CA630" s="35"/>
      <c r="CB630" s="35"/>
      <c r="CC630" s="35"/>
      <c r="CD630" s="35"/>
      <c r="CE630" s="35"/>
      <c r="CF630" s="35"/>
      <c r="CG630" s="35"/>
      <c r="CH630" s="35"/>
      <c r="CI630" s="35"/>
      <c r="CJ630" s="35"/>
      <c r="CK630" s="35"/>
      <c r="CL630" s="35"/>
      <c r="CM630" s="35"/>
      <c r="CN630" s="35"/>
      <c r="CO630" s="35"/>
      <c r="CP630" s="35"/>
      <c r="CQ630" s="35"/>
      <c r="CR630" s="35"/>
      <c r="CS630" s="35"/>
      <c r="CT630" s="35"/>
      <c r="CU630" s="35"/>
      <c r="CV630" s="35"/>
      <c r="CW630" s="35"/>
      <c r="CX630" s="35"/>
      <c r="CY630" s="35"/>
      <c r="CZ630" s="35"/>
    </row>
    <row r="631" spans="31:104" ht="12.75"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  <c r="BX631" s="35"/>
      <c r="BY631" s="35"/>
      <c r="BZ631" s="35"/>
      <c r="CA631" s="35"/>
      <c r="CB631" s="35"/>
      <c r="CC631" s="35"/>
      <c r="CD631" s="35"/>
      <c r="CE631" s="35"/>
      <c r="CF631" s="35"/>
      <c r="CG631" s="35"/>
      <c r="CH631" s="35"/>
      <c r="CI631" s="35"/>
      <c r="CJ631" s="35"/>
      <c r="CK631" s="35"/>
      <c r="CL631" s="35"/>
      <c r="CM631" s="35"/>
      <c r="CN631" s="35"/>
      <c r="CO631" s="35"/>
      <c r="CP631" s="35"/>
      <c r="CQ631" s="35"/>
      <c r="CR631" s="35"/>
      <c r="CS631" s="35"/>
      <c r="CT631" s="35"/>
      <c r="CU631" s="35"/>
      <c r="CV631" s="35"/>
      <c r="CW631" s="35"/>
      <c r="CX631" s="35"/>
      <c r="CY631" s="35"/>
      <c r="CZ631" s="35"/>
    </row>
    <row r="632" spans="31:104" ht="12.75"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  <c r="BX632" s="35"/>
      <c r="BY632" s="35"/>
      <c r="BZ632" s="35"/>
      <c r="CA632" s="35"/>
      <c r="CB632" s="35"/>
      <c r="CC632" s="35"/>
      <c r="CD632" s="35"/>
      <c r="CE632" s="35"/>
      <c r="CF632" s="35"/>
      <c r="CG632" s="35"/>
      <c r="CH632" s="35"/>
      <c r="CI632" s="35"/>
      <c r="CJ632" s="35"/>
      <c r="CK632" s="35"/>
      <c r="CL632" s="35"/>
      <c r="CM632" s="35"/>
      <c r="CN632" s="35"/>
      <c r="CO632" s="35"/>
      <c r="CP632" s="35"/>
      <c r="CQ632" s="35"/>
      <c r="CR632" s="35"/>
      <c r="CS632" s="35"/>
      <c r="CT632" s="35"/>
      <c r="CU632" s="35"/>
      <c r="CV632" s="35"/>
      <c r="CW632" s="35"/>
      <c r="CX632" s="35"/>
      <c r="CY632" s="35"/>
      <c r="CZ632" s="35"/>
    </row>
    <row r="633" spans="31:104" ht="12.75"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  <c r="BX633" s="35"/>
      <c r="BY633" s="35"/>
      <c r="BZ633" s="35"/>
      <c r="CA633" s="35"/>
      <c r="CB633" s="35"/>
      <c r="CC633" s="35"/>
      <c r="CD633" s="35"/>
      <c r="CE633" s="35"/>
      <c r="CF633" s="35"/>
      <c r="CG633" s="35"/>
      <c r="CH633" s="35"/>
      <c r="CI633" s="35"/>
      <c r="CJ633" s="35"/>
      <c r="CK633" s="35"/>
      <c r="CL633" s="35"/>
      <c r="CM633" s="35"/>
      <c r="CN633" s="35"/>
      <c r="CO633" s="35"/>
      <c r="CP633" s="35"/>
      <c r="CQ633" s="35"/>
      <c r="CR633" s="35"/>
      <c r="CS633" s="35"/>
      <c r="CT633" s="35"/>
      <c r="CU633" s="35"/>
      <c r="CV633" s="35"/>
      <c r="CW633" s="35"/>
      <c r="CX633" s="35"/>
      <c r="CY633" s="35"/>
      <c r="CZ633" s="35"/>
    </row>
    <row r="634" spans="31:104" ht="12.75"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  <c r="BX634" s="35"/>
      <c r="BY634" s="35"/>
      <c r="BZ634" s="35"/>
      <c r="CA634" s="35"/>
      <c r="CB634" s="35"/>
      <c r="CC634" s="35"/>
      <c r="CD634" s="35"/>
      <c r="CE634" s="35"/>
      <c r="CF634" s="35"/>
      <c r="CG634" s="35"/>
      <c r="CH634" s="35"/>
      <c r="CI634" s="35"/>
      <c r="CJ634" s="35"/>
      <c r="CK634" s="35"/>
      <c r="CL634" s="35"/>
      <c r="CM634" s="35"/>
      <c r="CN634" s="35"/>
      <c r="CO634" s="35"/>
      <c r="CP634" s="35"/>
      <c r="CQ634" s="35"/>
      <c r="CR634" s="35"/>
      <c r="CS634" s="35"/>
      <c r="CT634" s="35"/>
      <c r="CU634" s="35"/>
      <c r="CV634" s="35"/>
      <c r="CW634" s="35"/>
      <c r="CX634" s="35"/>
      <c r="CY634" s="35"/>
      <c r="CZ634" s="35"/>
    </row>
    <row r="635" spans="31:104" ht="12.75"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  <c r="BU635" s="35"/>
      <c r="BV635" s="35"/>
      <c r="BW635" s="35"/>
      <c r="BX635" s="35"/>
      <c r="BY635" s="35"/>
      <c r="BZ635" s="35"/>
      <c r="CA635" s="35"/>
      <c r="CB635" s="35"/>
      <c r="CC635" s="35"/>
      <c r="CD635" s="35"/>
      <c r="CE635" s="35"/>
      <c r="CF635" s="35"/>
      <c r="CG635" s="35"/>
      <c r="CH635" s="35"/>
      <c r="CI635" s="35"/>
      <c r="CJ635" s="35"/>
      <c r="CK635" s="35"/>
      <c r="CL635" s="35"/>
      <c r="CM635" s="35"/>
      <c r="CN635" s="35"/>
      <c r="CO635" s="35"/>
      <c r="CP635" s="35"/>
      <c r="CQ635" s="35"/>
      <c r="CR635" s="35"/>
      <c r="CS635" s="35"/>
      <c r="CT635" s="35"/>
      <c r="CU635" s="35"/>
      <c r="CV635" s="35"/>
      <c r="CW635" s="35"/>
      <c r="CX635" s="35"/>
      <c r="CY635" s="35"/>
      <c r="CZ635" s="35"/>
    </row>
    <row r="636" spans="31:104" ht="12.75"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BV636" s="35"/>
      <c r="BW636" s="35"/>
      <c r="BX636" s="35"/>
      <c r="BY636" s="35"/>
      <c r="BZ636" s="35"/>
      <c r="CA636" s="35"/>
      <c r="CB636" s="35"/>
      <c r="CC636" s="35"/>
      <c r="CD636" s="35"/>
      <c r="CE636" s="35"/>
      <c r="CF636" s="35"/>
      <c r="CG636" s="35"/>
      <c r="CH636" s="35"/>
      <c r="CI636" s="35"/>
      <c r="CJ636" s="35"/>
      <c r="CK636" s="35"/>
      <c r="CL636" s="35"/>
      <c r="CM636" s="35"/>
      <c r="CN636" s="35"/>
      <c r="CO636" s="35"/>
      <c r="CP636" s="35"/>
      <c r="CQ636" s="35"/>
      <c r="CR636" s="35"/>
      <c r="CS636" s="35"/>
      <c r="CT636" s="35"/>
      <c r="CU636" s="35"/>
      <c r="CV636" s="35"/>
      <c r="CW636" s="35"/>
      <c r="CX636" s="35"/>
      <c r="CY636" s="35"/>
      <c r="CZ636" s="35"/>
    </row>
    <row r="637" spans="31:104" ht="12.75"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  <c r="BX637" s="35"/>
      <c r="BY637" s="35"/>
      <c r="BZ637" s="35"/>
      <c r="CA637" s="35"/>
      <c r="CB637" s="35"/>
      <c r="CC637" s="35"/>
      <c r="CD637" s="35"/>
      <c r="CE637" s="35"/>
      <c r="CF637" s="35"/>
      <c r="CG637" s="35"/>
      <c r="CH637" s="35"/>
      <c r="CI637" s="35"/>
      <c r="CJ637" s="35"/>
      <c r="CK637" s="35"/>
      <c r="CL637" s="35"/>
      <c r="CM637" s="35"/>
      <c r="CN637" s="35"/>
      <c r="CO637" s="35"/>
      <c r="CP637" s="35"/>
      <c r="CQ637" s="35"/>
      <c r="CR637" s="35"/>
      <c r="CS637" s="35"/>
      <c r="CT637" s="35"/>
      <c r="CU637" s="35"/>
      <c r="CV637" s="35"/>
      <c r="CW637" s="35"/>
      <c r="CX637" s="35"/>
      <c r="CY637" s="35"/>
      <c r="CZ637" s="35"/>
    </row>
    <row r="638" spans="31:104" ht="12.75"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  <c r="BX638" s="35"/>
      <c r="BY638" s="35"/>
      <c r="BZ638" s="35"/>
      <c r="CA638" s="35"/>
      <c r="CB638" s="35"/>
      <c r="CC638" s="35"/>
      <c r="CD638" s="35"/>
      <c r="CE638" s="35"/>
      <c r="CF638" s="35"/>
      <c r="CG638" s="35"/>
      <c r="CH638" s="35"/>
      <c r="CI638" s="35"/>
      <c r="CJ638" s="35"/>
      <c r="CK638" s="35"/>
      <c r="CL638" s="35"/>
      <c r="CM638" s="35"/>
      <c r="CN638" s="35"/>
      <c r="CO638" s="35"/>
      <c r="CP638" s="35"/>
      <c r="CQ638" s="35"/>
      <c r="CR638" s="35"/>
      <c r="CS638" s="35"/>
      <c r="CT638" s="35"/>
      <c r="CU638" s="35"/>
      <c r="CV638" s="35"/>
      <c r="CW638" s="35"/>
      <c r="CX638" s="35"/>
      <c r="CY638" s="35"/>
      <c r="CZ638" s="35"/>
    </row>
    <row r="639" spans="31:104" ht="12.75"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  <c r="BX639" s="35"/>
      <c r="BY639" s="35"/>
      <c r="BZ639" s="35"/>
      <c r="CA639" s="35"/>
      <c r="CB639" s="35"/>
      <c r="CC639" s="35"/>
      <c r="CD639" s="35"/>
      <c r="CE639" s="35"/>
      <c r="CF639" s="35"/>
      <c r="CG639" s="35"/>
      <c r="CH639" s="35"/>
      <c r="CI639" s="35"/>
      <c r="CJ639" s="35"/>
      <c r="CK639" s="35"/>
      <c r="CL639" s="35"/>
      <c r="CM639" s="35"/>
      <c r="CN639" s="35"/>
      <c r="CO639" s="35"/>
      <c r="CP639" s="35"/>
      <c r="CQ639" s="35"/>
      <c r="CR639" s="35"/>
      <c r="CS639" s="35"/>
      <c r="CT639" s="35"/>
      <c r="CU639" s="35"/>
      <c r="CV639" s="35"/>
      <c r="CW639" s="35"/>
      <c r="CX639" s="35"/>
      <c r="CY639" s="35"/>
      <c r="CZ639" s="35"/>
    </row>
    <row r="640" spans="31:104" ht="12.75"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  <c r="BX640" s="35"/>
      <c r="BY640" s="35"/>
      <c r="BZ640" s="35"/>
      <c r="CA640" s="35"/>
      <c r="CB640" s="35"/>
      <c r="CC640" s="35"/>
      <c r="CD640" s="35"/>
      <c r="CE640" s="35"/>
      <c r="CF640" s="35"/>
      <c r="CG640" s="35"/>
      <c r="CH640" s="35"/>
      <c r="CI640" s="35"/>
      <c r="CJ640" s="35"/>
      <c r="CK640" s="35"/>
      <c r="CL640" s="35"/>
      <c r="CM640" s="35"/>
      <c r="CN640" s="35"/>
      <c r="CO640" s="35"/>
      <c r="CP640" s="35"/>
      <c r="CQ640" s="35"/>
      <c r="CR640" s="35"/>
      <c r="CS640" s="35"/>
      <c r="CT640" s="35"/>
      <c r="CU640" s="35"/>
      <c r="CV640" s="35"/>
      <c r="CW640" s="35"/>
      <c r="CX640" s="35"/>
      <c r="CY640" s="35"/>
      <c r="CZ640" s="35"/>
    </row>
    <row r="641" spans="31:104" ht="12.75"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  <c r="BX641" s="35"/>
      <c r="BY641" s="35"/>
      <c r="BZ641" s="35"/>
      <c r="CA641" s="35"/>
      <c r="CB641" s="35"/>
      <c r="CC641" s="35"/>
      <c r="CD641" s="35"/>
      <c r="CE641" s="35"/>
      <c r="CF641" s="35"/>
      <c r="CG641" s="35"/>
      <c r="CH641" s="35"/>
      <c r="CI641" s="35"/>
      <c r="CJ641" s="35"/>
      <c r="CK641" s="35"/>
      <c r="CL641" s="35"/>
      <c r="CM641" s="35"/>
      <c r="CN641" s="35"/>
      <c r="CO641" s="35"/>
      <c r="CP641" s="35"/>
      <c r="CQ641" s="35"/>
      <c r="CR641" s="35"/>
      <c r="CS641" s="35"/>
      <c r="CT641" s="35"/>
      <c r="CU641" s="35"/>
      <c r="CV641" s="35"/>
      <c r="CW641" s="35"/>
      <c r="CX641" s="35"/>
      <c r="CY641" s="35"/>
      <c r="CZ641" s="35"/>
    </row>
    <row r="642" spans="31:104" ht="12.75"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  <c r="BX642" s="35"/>
      <c r="BY642" s="35"/>
      <c r="BZ642" s="35"/>
      <c r="CA642" s="35"/>
      <c r="CB642" s="35"/>
      <c r="CC642" s="35"/>
      <c r="CD642" s="35"/>
      <c r="CE642" s="35"/>
      <c r="CF642" s="35"/>
      <c r="CG642" s="35"/>
      <c r="CH642" s="35"/>
      <c r="CI642" s="35"/>
      <c r="CJ642" s="35"/>
      <c r="CK642" s="35"/>
      <c r="CL642" s="35"/>
      <c r="CM642" s="35"/>
      <c r="CN642" s="35"/>
      <c r="CO642" s="35"/>
      <c r="CP642" s="35"/>
      <c r="CQ642" s="35"/>
      <c r="CR642" s="35"/>
      <c r="CS642" s="35"/>
      <c r="CT642" s="35"/>
      <c r="CU642" s="35"/>
      <c r="CV642" s="35"/>
      <c r="CW642" s="35"/>
      <c r="CX642" s="35"/>
      <c r="CY642" s="35"/>
      <c r="CZ642" s="35"/>
    </row>
    <row r="643" spans="31:104" ht="12.75"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BV643" s="35"/>
      <c r="BW643" s="35"/>
      <c r="BX643" s="35"/>
      <c r="BY643" s="35"/>
      <c r="BZ643" s="35"/>
      <c r="CA643" s="35"/>
      <c r="CB643" s="35"/>
      <c r="CC643" s="35"/>
      <c r="CD643" s="35"/>
      <c r="CE643" s="35"/>
      <c r="CF643" s="35"/>
      <c r="CG643" s="35"/>
      <c r="CH643" s="35"/>
      <c r="CI643" s="35"/>
      <c r="CJ643" s="35"/>
      <c r="CK643" s="35"/>
      <c r="CL643" s="35"/>
      <c r="CM643" s="35"/>
      <c r="CN643" s="35"/>
      <c r="CO643" s="35"/>
      <c r="CP643" s="35"/>
      <c r="CQ643" s="35"/>
      <c r="CR643" s="35"/>
      <c r="CS643" s="35"/>
      <c r="CT643" s="35"/>
      <c r="CU643" s="35"/>
      <c r="CV643" s="35"/>
      <c r="CW643" s="35"/>
      <c r="CX643" s="35"/>
      <c r="CY643" s="35"/>
      <c r="CZ643" s="35"/>
    </row>
    <row r="644" spans="31:104" ht="12.75"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  <c r="BX644" s="35"/>
      <c r="BY644" s="35"/>
      <c r="BZ644" s="35"/>
      <c r="CA644" s="35"/>
      <c r="CB644" s="35"/>
      <c r="CC644" s="35"/>
      <c r="CD644" s="35"/>
      <c r="CE644" s="35"/>
      <c r="CF644" s="35"/>
      <c r="CG644" s="35"/>
      <c r="CH644" s="35"/>
      <c r="CI644" s="35"/>
      <c r="CJ644" s="35"/>
      <c r="CK644" s="35"/>
      <c r="CL644" s="35"/>
      <c r="CM644" s="35"/>
      <c r="CN644" s="35"/>
      <c r="CO644" s="35"/>
      <c r="CP644" s="35"/>
      <c r="CQ644" s="35"/>
      <c r="CR644" s="35"/>
      <c r="CS644" s="35"/>
      <c r="CT644" s="35"/>
      <c r="CU644" s="35"/>
      <c r="CV644" s="35"/>
      <c r="CW644" s="35"/>
      <c r="CX644" s="35"/>
      <c r="CY644" s="35"/>
      <c r="CZ644" s="35"/>
    </row>
    <row r="645" spans="31:104" ht="12.75"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  <c r="BX645" s="35"/>
      <c r="BY645" s="35"/>
      <c r="BZ645" s="35"/>
      <c r="CA645" s="35"/>
      <c r="CB645" s="35"/>
      <c r="CC645" s="35"/>
      <c r="CD645" s="35"/>
      <c r="CE645" s="35"/>
      <c r="CF645" s="35"/>
      <c r="CG645" s="35"/>
      <c r="CH645" s="35"/>
      <c r="CI645" s="35"/>
      <c r="CJ645" s="35"/>
      <c r="CK645" s="35"/>
      <c r="CL645" s="35"/>
      <c r="CM645" s="35"/>
      <c r="CN645" s="35"/>
      <c r="CO645" s="35"/>
      <c r="CP645" s="35"/>
      <c r="CQ645" s="35"/>
      <c r="CR645" s="35"/>
      <c r="CS645" s="35"/>
      <c r="CT645" s="35"/>
      <c r="CU645" s="35"/>
      <c r="CV645" s="35"/>
      <c r="CW645" s="35"/>
      <c r="CX645" s="35"/>
      <c r="CY645" s="35"/>
      <c r="CZ645" s="35"/>
    </row>
    <row r="646" spans="31:104" ht="12.75"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  <c r="BX646" s="35"/>
      <c r="BY646" s="35"/>
      <c r="BZ646" s="35"/>
      <c r="CA646" s="35"/>
      <c r="CB646" s="35"/>
      <c r="CC646" s="35"/>
      <c r="CD646" s="35"/>
      <c r="CE646" s="35"/>
      <c r="CF646" s="35"/>
      <c r="CG646" s="35"/>
      <c r="CH646" s="35"/>
      <c r="CI646" s="35"/>
      <c r="CJ646" s="35"/>
      <c r="CK646" s="35"/>
      <c r="CL646" s="35"/>
      <c r="CM646" s="35"/>
      <c r="CN646" s="35"/>
      <c r="CO646" s="35"/>
      <c r="CP646" s="35"/>
      <c r="CQ646" s="35"/>
      <c r="CR646" s="35"/>
      <c r="CS646" s="35"/>
      <c r="CT646" s="35"/>
      <c r="CU646" s="35"/>
      <c r="CV646" s="35"/>
      <c r="CW646" s="35"/>
      <c r="CX646" s="35"/>
      <c r="CY646" s="35"/>
      <c r="CZ646" s="35"/>
    </row>
    <row r="647" spans="31:104" ht="12.75"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BV647" s="35"/>
      <c r="BW647" s="35"/>
      <c r="BX647" s="35"/>
      <c r="BY647" s="35"/>
      <c r="BZ647" s="35"/>
      <c r="CA647" s="35"/>
      <c r="CB647" s="35"/>
      <c r="CC647" s="35"/>
      <c r="CD647" s="35"/>
      <c r="CE647" s="35"/>
      <c r="CF647" s="35"/>
      <c r="CG647" s="35"/>
      <c r="CH647" s="35"/>
      <c r="CI647" s="35"/>
      <c r="CJ647" s="35"/>
      <c r="CK647" s="35"/>
      <c r="CL647" s="35"/>
      <c r="CM647" s="35"/>
      <c r="CN647" s="35"/>
      <c r="CO647" s="35"/>
      <c r="CP647" s="35"/>
      <c r="CQ647" s="35"/>
      <c r="CR647" s="35"/>
      <c r="CS647" s="35"/>
      <c r="CT647" s="35"/>
      <c r="CU647" s="35"/>
      <c r="CV647" s="35"/>
      <c r="CW647" s="35"/>
      <c r="CX647" s="35"/>
      <c r="CY647" s="35"/>
      <c r="CZ647" s="35"/>
    </row>
    <row r="648" spans="31:104" ht="12.75"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  <c r="BX648" s="35"/>
      <c r="BY648" s="35"/>
      <c r="BZ648" s="35"/>
      <c r="CA648" s="35"/>
      <c r="CB648" s="35"/>
      <c r="CC648" s="35"/>
      <c r="CD648" s="35"/>
      <c r="CE648" s="35"/>
      <c r="CF648" s="35"/>
      <c r="CG648" s="35"/>
      <c r="CH648" s="35"/>
      <c r="CI648" s="35"/>
      <c r="CJ648" s="35"/>
      <c r="CK648" s="35"/>
      <c r="CL648" s="35"/>
      <c r="CM648" s="35"/>
      <c r="CN648" s="35"/>
      <c r="CO648" s="35"/>
      <c r="CP648" s="35"/>
      <c r="CQ648" s="35"/>
      <c r="CR648" s="35"/>
      <c r="CS648" s="35"/>
      <c r="CT648" s="35"/>
      <c r="CU648" s="35"/>
      <c r="CV648" s="35"/>
      <c r="CW648" s="35"/>
      <c r="CX648" s="35"/>
      <c r="CY648" s="35"/>
      <c r="CZ648" s="35"/>
    </row>
    <row r="649" spans="31:104" ht="12.75"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  <c r="BX649" s="35"/>
      <c r="BY649" s="35"/>
      <c r="BZ649" s="35"/>
      <c r="CA649" s="35"/>
      <c r="CB649" s="35"/>
      <c r="CC649" s="35"/>
      <c r="CD649" s="35"/>
      <c r="CE649" s="35"/>
      <c r="CF649" s="35"/>
      <c r="CG649" s="35"/>
      <c r="CH649" s="35"/>
      <c r="CI649" s="35"/>
      <c r="CJ649" s="35"/>
      <c r="CK649" s="35"/>
      <c r="CL649" s="35"/>
      <c r="CM649" s="35"/>
      <c r="CN649" s="35"/>
      <c r="CO649" s="35"/>
      <c r="CP649" s="35"/>
      <c r="CQ649" s="35"/>
      <c r="CR649" s="35"/>
      <c r="CS649" s="35"/>
      <c r="CT649" s="35"/>
      <c r="CU649" s="35"/>
      <c r="CV649" s="35"/>
      <c r="CW649" s="35"/>
      <c r="CX649" s="35"/>
      <c r="CY649" s="35"/>
      <c r="CZ649" s="35"/>
    </row>
    <row r="650" spans="31:104" ht="12.75"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  <c r="BX650" s="35"/>
      <c r="BY650" s="35"/>
      <c r="BZ650" s="35"/>
      <c r="CA650" s="35"/>
      <c r="CB650" s="35"/>
      <c r="CC650" s="35"/>
      <c r="CD650" s="35"/>
      <c r="CE650" s="35"/>
      <c r="CF650" s="35"/>
      <c r="CG650" s="35"/>
      <c r="CH650" s="35"/>
      <c r="CI650" s="35"/>
      <c r="CJ650" s="35"/>
      <c r="CK650" s="35"/>
      <c r="CL650" s="35"/>
      <c r="CM650" s="35"/>
      <c r="CN650" s="35"/>
      <c r="CO650" s="35"/>
      <c r="CP650" s="35"/>
      <c r="CQ650" s="35"/>
      <c r="CR650" s="35"/>
      <c r="CS650" s="35"/>
      <c r="CT650" s="35"/>
      <c r="CU650" s="35"/>
      <c r="CV650" s="35"/>
      <c r="CW650" s="35"/>
      <c r="CX650" s="35"/>
      <c r="CY650" s="35"/>
      <c r="CZ650" s="35"/>
    </row>
    <row r="651" spans="31:104" ht="12.75"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  <c r="BX651" s="35"/>
      <c r="BY651" s="35"/>
      <c r="BZ651" s="35"/>
      <c r="CA651" s="35"/>
      <c r="CB651" s="35"/>
      <c r="CC651" s="35"/>
      <c r="CD651" s="35"/>
      <c r="CE651" s="35"/>
      <c r="CF651" s="35"/>
      <c r="CG651" s="35"/>
      <c r="CH651" s="35"/>
      <c r="CI651" s="35"/>
      <c r="CJ651" s="35"/>
      <c r="CK651" s="35"/>
      <c r="CL651" s="35"/>
      <c r="CM651" s="35"/>
      <c r="CN651" s="35"/>
      <c r="CO651" s="35"/>
      <c r="CP651" s="35"/>
      <c r="CQ651" s="35"/>
      <c r="CR651" s="35"/>
      <c r="CS651" s="35"/>
      <c r="CT651" s="35"/>
      <c r="CU651" s="35"/>
      <c r="CV651" s="35"/>
      <c r="CW651" s="35"/>
      <c r="CX651" s="35"/>
      <c r="CY651" s="35"/>
      <c r="CZ651" s="35"/>
    </row>
    <row r="652" spans="31:104" ht="12.75"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  <c r="BX652" s="35"/>
      <c r="BY652" s="35"/>
      <c r="BZ652" s="35"/>
      <c r="CA652" s="35"/>
      <c r="CB652" s="35"/>
      <c r="CC652" s="35"/>
      <c r="CD652" s="35"/>
      <c r="CE652" s="35"/>
      <c r="CF652" s="35"/>
      <c r="CG652" s="35"/>
      <c r="CH652" s="35"/>
      <c r="CI652" s="35"/>
      <c r="CJ652" s="35"/>
      <c r="CK652" s="35"/>
      <c r="CL652" s="35"/>
      <c r="CM652" s="35"/>
      <c r="CN652" s="35"/>
      <c r="CO652" s="35"/>
      <c r="CP652" s="35"/>
      <c r="CQ652" s="35"/>
      <c r="CR652" s="35"/>
      <c r="CS652" s="35"/>
      <c r="CT652" s="35"/>
      <c r="CU652" s="35"/>
      <c r="CV652" s="35"/>
      <c r="CW652" s="35"/>
      <c r="CX652" s="35"/>
      <c r="CY652" s="35"/>
      <c r="CZ652" s="35"/>
    </row>
    <row r="653" spans="31:104" ht="12.75"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  <c r="BX653" s="35"/>
      <c r="BY653" s="35"/>
      <c r="BZ653" s="35"/>
      <c r="CA653" s="35"/>
      <c r="CB653" s="35"/>
      <c r="CC653" s="35"/>
      <c r="CD653" s="35"/>
      <c r="CE653" s="35"/>
      <c r="CF653" s="35"/>
      <c r="CG653" s="35"/>
      <c r="CH653" s="35"/>
      <c r="CI653" s="35"/>
      <c r="CJ653" s="35"/>
      <c r="CK653" s="35"/>
      <c r="CL653" s="35"/>
      <c r="CM653" s="35"/>
      <c r="CN653" s="35"/>
      <c r="CO653" s="35"/>
      <c r="CP653" s="35"/>
      <c r="CQ653" s="35"/>
      <c r="CR653" s="35"/>
      <c r="CS653" s="35"/>
      <c r="CT653" s="35"/>
      <c r="CU653" s="35"/>
      <c r="CV653" s="35"/>
      <c r="CW653" s="35"/>
      <c r="CX653" s="35"/>
      <c r="CY653" s="35"/>
      <c r="CZ653" s="35"/>
    </row>
    <row r="654" spans="31:104" ht="12.75"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  <c r="BX654" s="35"/>
      <c r="BY654" s="35"/>
      <c r="BZ654" s="35"/>
      <c r="CA654" s="35"/>
      <c r="CB654" s="35"/>
      <c r="CC654" s="35"/>
      <c r="CD654" s="35"/>
      <c r="CE654" s="35"/>
      <c r="CF654" s="35"/>
      <c r="CG654" s="35"/>
      <c r="CH654" s="35"/>
      <c r="CI654" s="35"/>
      <c r="CJ654" s="35"/>
      <c r="CK654" s="35"/>
      <c r="CL654" s="35"/>
      <c r="CM654" s="35"/>
      <c r="CN654" s="35"/>
      <c r="CO654" s="35"/>
      <c r="CP654" s="35"/>
      <c r="CQ654" s="35"/>
      <c r="CR654" s="35"/>
      <c r="CS654" s="35"/>
      <c r="CT654" s="35"/>
      <c r="CU654" s="35"/>
      <c r="CV654" s="35"/>
      <c r="CW654" s="35"/>
      <c r="CX654" s="35"/>
      <c r="CY654" s="35"/>
      <c r="CZ654" s="35"/>
    </row>
    <row r="655" spans="31:104" ht="12.75"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  <c r="BX655" s="35"/>
      <c r="BY655" s="35"/>
      <c r="BZ655" s="35"/>
      <c r="CA655" s="35"/>
      <c r="CB655" s="35"/>
      <c r="CC655" s="35"/>
      <c r="CD655" s="35"/>
      <c r="CE655" s="35"/>
      <c r="CF655" s="35"/>
      <c r="CG655" s="35"/>
      <c r="CH655" s="35"/>
      <c r="CI655" s="35"/>
      <c r="CJ655" s="35"/>
      <c r="CK655" s="35"/>
      <c r="CL655" s="35"/>
      <c r="CM655" s="35"/>
      <c r="CN655" s="35"/>
      <c r="CO655" s="35"/>
      <c r="CP655" s="35"/>
      <c r="CQ655" s="35"/>
      <c r="CR655" s="35"/>
      <c r="CS655" s="35"/>
      <c r="CT655" s="35"/>
      <c r="CU655" s="35"/>
      <c r="CV655" s="35"/>
      <c r="CW655" s="35"/>
      <c r="CX655" s="35"/>
      <c r="CY655" s="35"/>
      <c r="CZ655" s="35"/>
    </row>
    <row r="656" spans="31:104" ht="12.75"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  <c r="BX656" s="35"/>
      <c r="BY656" s="35"/>
      <c r="BZ656" s="35"/>
      <c r="CA656" s="35"/>
      <c r="CB656" s="35"/>
      <c r="CC656" s="35"/>
      <c r="CD656" s="35"/>
      <c r="CE656" s="35"/>
      <c r="CF656" s="35"/>
      <c r="CG656" s="35"/>
      <c r="CH656" s="35"/>
      <c r="CI656" s="35"/>
      <c r="CJ656" s="35"/>
      <c r="CK656" s="35"/>
      <c r="CL656" s="35"/>
      <c r="CM656" s="35"/>
      <c r="CN656" s="35"/>
      <c r="CO656" s="35"/>
      <c r="CP656" s="35"/>
      <c r="CQ656" s="35"/>
      <c r="CR656" s="35"/>
      <c r="CS656" s="35"/>
      <c r="CT656" s="35"/>
      <c r="CU656" s="35"/>
      <c r="CV656" s="35"/>
      <c r="CW656" s="35"/>
      <c r="CX656" s="35"/>
      <c r="CY656" s="35"/>
      <c r="CZ656" s="35"/>
    </row>
    <row r="657" spans="31:104" ht="12.75"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  <c r="BX657" s="35"/>
      <c r="BY657" s="35"/>
      <c r="BZ657" s="35"/>
      <c r="CA657" s="35"/>
      <c r="CB657" s="35"/>
      <c r="CC657" s="35"/>
      <c r="CD657" s="35"/>
      <c r="CE657" s="35"/>
      <c r="CF657" s="35"/>
      <c r="CG657" s="35"/>
      <c r="CH657" s="35"/>
      <c r="CI657" s="35"/>
      <c r="CJ657" s="35"/>
      <c r="CK657" s="35"/>
      <c r="CL657" s="35"/>
      <c r="CM657" s="35"/>
      <c r="CN657" s="35"/>
      <c r="CO657" s="35"/>
      <c r="CP657" s="35"/>
      <c r="CQ657" s="35"/>
      <c r="CR657" s="35"/>
      <c r="CS657" s="35"/>
      <c r="CT657" s="35"/>
      <c r="CU657" s="35"/>
      <c r="CV657" s="35"/>
      <c r="CW657" s="35"/>
      <c r="CX657" s="35"/>
      <c r="CY657" s="35"/>
      <c r="CZ657" s="35"/>
    </row>
    <row r="658" spans="31:104" ht="12.75"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BV658" s="35"/>
      <c r="BW658" s="35"/>
      <c r="BX658" s="35"/>
      <c r="BY658" s="35"/>
      <c r="BZ658" s="35"/>
      <c r="CA658" s="35"/>
      <c r="CB658" s="35"/>
      <c r="CC658" s="35"/>
      <c r="CD658" s="35"/>
      <c r="CE658" s="35"/>
      <c r="CF658" s="35"/>
      <c r="CG658" s="35"/>
      <c r="CH658" s="35"/>
      <c r="CI658" s="35"/>
      <c r="CJ658" s="35"/>
      <c r="CK658" s="35"/>
      <c r="CL658" s="35"/>
      <c r="CM658" s="35"/>
      <c r="CN658" s="35"/>
      <c r="CO658" s="35"/>
      <c r="CP658" s="35"/>
      <c r="CQ658" s="35"/>
      <c r="CR658" s="35"/>
      <c r="CS658" s="35"/>
      <c r="CT658" s="35"/>
      <c r="CU658" s="35"/>
      <c r="CV658" s="35"/>
      <c r="CW658" s="35"/>
      <c r="CX658" s="35"/>
      <c r="CY658" s="35"/>
      <c r="CZ658" s="35"/>
    </row>
    <row r="659" spans="31:104" ht="12.75"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  <c r="BU659" s="35"/>
      <c r="BV659" s="35"/>
      <c r="BW659" s="35"/>
      <c r="BX659" s="35"/>
      <c r="BY659" s="35"/>
      <c r="BZ659" s="35"/>
      <c r="CA659" s="35"/>
      <c r="CB659" s="35"/>
      <c r="CC659" s="35"/>
      <c r="CD659" s="35"/>
      <c r="CE659" s="35"/>
      <c r="CF659" s="35"/>
      <c r="CG659" s="35"/>
      <c r="CH659" s="35"/>
      <c r="CI659" s="35"/>
      <c r="CJ659" s="35"/>
      <c r="CK659" s="35"/>
      <c r="CL659" s="35"/>
      <c r="CM659" s="35"/>
      <c r="CN659" s="35"/>
      <c r="CO659" s="35"/>
      <c r="CP659" s="35"/>
      <c r="CQ659" s="35"/>
      <c r="CR659" s="35"/>
      <c r="CS659" s="35"/>
      <c r="CT659" s="35"/>
      <c r="CU659" s="35"/>
      <c r="CV659" s="35"/>
      <c r="CW659" s="35"/>
      <c r="CX659" s="35"/>
      <c r="CY659" s="35"/>
      <c r="CZ659" s="35"/>
    </row>
    <row r="660" spans="31:104" ht="12.75"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  <c r="BX660" s="35"/>
      <c r="BY660" s="35"/>
      <c r="BZ660" s="35"/>
      <c r="CA660" s="35"/>
      <c r="CB660" s="35"/>
      <c r="CC660" s="35"/>
      <c r="CD660" s="35"/>
      <c r="CE660" s="35"/>
      <c r="CF660" s="35"/>
      <c r="CG660" s="35"/>
      <c r="CH660" s="35"/>
      <c r="CI660" s="35"/>
      <c r="CJ660" s="35"/>
      <c r="CK660" s="35"/>
      <c r="CL660" s="35"/>
      <c r="CM660" s="35"/>
      <c r="CN660" s="35"/>
      <c r="CO660" s="35"/>
      <c r="CP660" s="35"/>
      <c r="CQ660" s="35"/>
      <c r="CR660" s="35"/>
      <c r="CS660" s="35"/>
      <c r="CT660" s="35"/>
      <c r="CU660" s="35"/>
      <c r="CV660" s="35"/>
      <c r="CW660" s="35"/>
      <c r="CX660" s="35"/>
      <c r="CY660" s="35"/>
      <c r="CZ660" s="35"/>
    </row>
    <row r="661" spans="31:104" ht="12.75"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  <c r="BX661" s="35"/>
      <c r="BY661" s="35"/>
      <c r="BZ661" s="35"/>
      <c r="CA661" s="35"/>
      <c r="CB661" s="35"/>
      <c r="CC661" s="35"/>
      <c r="CD661" s="35"/>
      <c r="CE661" s="35"/>
      <c r="CF661" s="35"/>
      <c r="CG661" s="35"/>
      <c r="CH661" s="35"/>
      <c r="CI661" s="35"/>
      <c r="CJ661" s="35"/>
      <c r="CK661" s="35"/>
      <c r="CL661" s="35"/>
      <c r="CM661" s="35"/>
      <c r="CN661" s="35"/>
      <c r="CO661" s="35"/>
      <c r="CP661" s="35"/>
      <c r="CQ661" s="35"/>
      <c r="CR661" s="35"/>
      <c r="CS661" s="35"/>
      <c r="CT661" s="35"/>
      <c r="CU661" s="35"/>
      <c r="CV661" s="35"/>
      <c r="CW661" s="35"/>
      <c r="CX661" s="35"/>
      <c r="CY661" s="35"/>
      <c r="CZ661" s="35"/>
    </row>
    <row r="662" spans="31:104" ht="12.75"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  <c r="BX662" s="35"/>
      <c r="BY662" s="35"/>
      <c r="BZ662" s="35"/>
      <c r="CA662" s="35"/>
      <c r="CB662" s="35"/>
      <c r="CC662" s="35"/>
      <c r="CD662" s="35"/>
      <c r="CE662" s="35"/>
      <c r="CF662" s="35"/>
      <c r="CG662" s="35"/>
      <c r="CH662" s="35"/>
      <c r="CI662" s="35"/>
      <c r="CJ662" s="35"/>
      <c r="CK662" s="35"/>
      <c r="CL662" s="35"/>
      <c r="CM662" s="35"/>
      <c r="CN662" s="35"/>
      <c r="CO662" s="35"/>
      <c r="CP662" s="35"/>
      <c r="CQ662" s="35"/>
      <c r="CR662" s="35"/>
      <c r="CS662" s="35"/>
      <c r="CT662" s="35"/>
      <c r="CU662" s="35"/>
      <c r="CV662" s="35"/>
      <c r="CW662" s="35"/>
      <c r="CX662" s="35"/>
      <c r="CY662" s="35"/>
      <c r="CZ662" s="35"/>
    </row>
    <row r="663" spans="31:104" ht="12.75"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  <c r="BX663" s="35"/>
      <c r="BY663" s="35"/>
      <c r="BZ663" s="35"/>
      <c r="CA663" s="35"/>
      <c r="CB663" s="35"/>
      <c r="CC663" s="35"/>
      <c r="CD663" s="35"/>
      <c r="CE663" s="35"/>
      <c r="CF663" s="35"/>
      <c r="CG663" s="35"/>
      <c r="CH663" s="35"/>
      <c r="CI663" s="35"/>
      <c r="CJ663" s="35"/>
      <c r="CK663" s="35"/>
      <c r="CL663" s="35"/>
      <c r="CM663" s="35"/>
      <c r="CN663" s="35"/>
      <c r="CO663" s="35"/>
      <c r="CP663" s="35"/>
      <c r="CQ663" s="35"/>
      <c r="CR663" s="35"/>
      <c r="CS663" s="35"/>
      <c r="CT663" s="35"/>
      <c r="CU663" s="35"/>
      <c r="CV663" s="35"/>
      <c r="CW663" s="35"/>
      <c r="CX663" s="35"/>
      <c r="CY663" s="35"/>
      <c r="CZ663" s="35"/>
    </row>
    <row r="664" spans="31:104" ht="12.75"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BV664" s="35"/>
      <c r="BW664" s="35"/>
      <c r="BX664" s="35"/>
      <c r="BY664" s="35"/>
      <c r="BZ664" s="35"/>
      <c r="CA664" s="35"/>
      <c r="CB664" s="35"/>
      <c r="CC664" s="35"/>
      <c r="CD664" s="35"/>
      <c r="CE664" s="35"/>
      <c r="CF664" s="35"/>
      <c r="CG664" s="35"/>
      <c r="CH664" s="35"/>
      <c r="CI664" s="35"/>
      <c r="CJ664" s="35"/>
      <c r="CK664" s="35"/>
      <c r="CL664" s="35"/>
      <c r="CM664" s="35"/>
      <c r="CN664" s="35"/>
      <c r="CO664" s="35"/>
      <c r="CP664" s="35"/>
      <c r="CQ664" s="35"/>
      <c r="CR664" s="35"/>
      <c r="CS664" s="35"/>
      <c r="CT664" s="35"/>
      <c r="CU664" s="35"/>
      <c r="CV664" s="35"/>
      <c r="CW664" s="35"/>
      <c r="CX664" s="35"/>
      <c r="CY664" s="35"/>
      <c r="CZ664" s="35"/>
    </row>
    <row r="665" spans="31:104" ht="12.75"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  <c r="BX665" s="35"/>
      <c r="BY665" s="35"/>
      <c r="BZ665" s="35"/>
      <c r="CA665" s="35"/>
      <c r="CB665" s="35"/>
      <c r="CC665" s="35"/>
      <c r="CD665" s="35"/>
      <c r="CE665" s="35"/>
      <c r="CF665" s="35"/>
      <c r="CG665" s="35"/>
      <c r="CH665" s="35"/>
      <c r="CI665" s="35"/>
      <c r="CJ665" s="35"/>
      <c r="CK665" s="35"/>
      <c r="CL665" s="35"/>
      <c r="CM665" s="35"/>
      <c r="CN665" s="35"/>
      <c r="CO665" s="35"/>
      <c r="CP665" s="35"/>
      <c r="CQ665" s="35"/>
      <c r="CR665" s="35"/>
      <c r="CS665" s="35"/>
      <c r="CT665" s="35"/>
      <c r="CU665" s="35"/>
      <c r="CV665" s="35"/>
      <c r="CW665" s="35"/>
      <c r="CX665" s="35"/>
      <c r="CY665" s="35"/>
      <c r="CZ665" s="35"/>
    </row>
    <row r="666" spans="31:104" ht="12.75"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  <c r="BX666" s="35"/>
      <c r="BY666" s="35"/>
      <c r="BZ666" s="35"/>
      <c r="CA666" s="35"/>
      <c r="CB666" s="35"/>
      <c r="CC666" s="35"/>
      <c r="CD666" s="35"/>
      <c r="CE666" s="35"/>
      <c r="CF666" s="35"/>
      <c r="CG666" s="35"/>
      <c r="CH666" s="35"/>
      <c r="CI666" s="35"/>
      <c r="CJ666" s="35"/>
      <c r="CK666" s="35"/>
      <c r="CL666" s="35"/>
      <c r="CM666" s="35"/>
      <c r="CN666" s="35"/>
      <c r="CO666" s="35"/>
      <c r="CP666" s="35"/>
      <c r="CQ666" s="35"/>
      <c r="CR666" s="35"/>
      <c r="CS666" s="35"/>
      <c r="CT666" s="35"/>
      <c r="CU666" s="35"/>
      <c r="CV666" s="35"/>
      <c r="CW666" s="35"/>
      <c r="CX666" s="35"/>
      <c r="CY666" s="35"/>
      <c r="CZ666" s="35"/>
    </row>
    <row r="667" spans="31:104" ht="12.75"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BV667" s="35"/>
      <c r="BW667" s="35"/>
      <c r="BX667" s="35"/>
      <c r="BY667" s="35"/>
      <c r="BZ667" s="35"/>
      <c r="CA667" s="35"/>
      <c r="CB667" s="35"/>
      <c r="CC667" s="35"/>
      <c r="CD667" s="35"/>
      <c r="CE667" s="35"/>
      <c r="CF667" s="35"/>
      <c r="CG667" s="35"/>
      <c r="CH667" s="35"/>
      <c r="CI667" s="35"/>
      <c r="CJ667" s="35"/>
      <c r="CK667" s="35"/>
      <c r="CL667" s="35"/>
      <c r="CM667" s="35"/>
      <c r="CN667" s="35"/>
      <c r="CO667" s="35"/>
      <c r="CP667" s="35"/>
      <c r="CQ667" s="35"/>
      <c r="CR667" s="35"/>
      <c r="CS667" s="35"/>
      <c r="CT667" s="35"/>
      <c r="CU667" s="35"/>
      <c r="CV667" s="35"/>
      <c r="CW667" s="35"/>
      <c r="CX667" s="35"/>
      <c r="CY667" s="35"/>
      <c r="CZ667" s="35"/>
    </row>
    <row r="668" spans="31:104" ht="12.75"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BV668" s="35"/>
      <c r="BW668" s="35"/>
      <c r="BX668" s="35"/>
      <c r="BY668" s="35"/>
      <c r="BZ668" s="35"/>
      <c r="CA668" s="35"/>
      <c r="CB668" s="35"/>
      <c r="CC668" s="35"/>
      <c r="CD668" s="35"/>
      <c r="CE668" s="35"/>
      <c r="CF668" s="35"/>
      <c r="CG668" s="35"/>
      <c r="CH668" s="35"/>
      <c r="CI668" s="35"/>
      <c r="CJ668" s="35"/>
      <c r="CK668" s="35"/>
      <c r="CL668" s="35"/>
      <c r="CM668" s="35"/>
      <c r="CN668" s="35"/>
      <c r="CO668" s="35"/>
      <c r="CP668" s="35"/>
      <c r="CQ668" s="35"/>
      <c r="CR668" s="35"/>
      <c r="CS668" s="35"/>
      <c r="CT668" s="35"/>
      <c r="CU668" s="35"/>
      <c r="CV668" s="35"/>
      <c r="CW668" s="35"/>
      <c r="CX668" s="35"/>
      <c r="CY668" s="35"/>
      <c r="CZ668" s="35"/>
    </row>
    <row r="669" spans="31:104" ht="12.75"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  <c r="BU669" s="35"/>
      <c r="BV669" s="35"/>
      <c r="BW669" s="35"/>
      <c r="BX669" s="35"/>
      <c r="BY669" s="35"/>
      <c r="BZ669" s="35"/>
      <c r="CA669" s="35"/>
      <c r="CB669" s="35"/>
      <c r="CC669" s="35"/>
      <c r="CD669" s="35"/>
      <c r="CE669" s="35"/>
      <c r="CF669" s="35"/>
      <c r="CG669" s="35"/>
      <c r="CH669" s="35"/>
      <c r="CI669" s="35"/>
      <c r="CJ669" s="35"/>
      <c r="CK669" s="35"/>
      <c r="CL669" s="35"/>
      <c r="CM669" s="35"/>
      <c r="CN669" s="35"/>
      <c r="CO669" s="35"/>
      <c r="CP669" s="35"/>
      <c r="CQ669" s="35"/>
      <c r="CR669" s="35"/>
      <c r="CS669" s="35"/>
      <c r="CT669" s="35"/>
      <c r="CU669" s="35"/>
      <c r="CV669" s="35"/>
      <c r="CW669" s="35"/>
      <c r="CX669" s="35"/>
      <c r="CY669" s="35"/>
      <c r="CZ669" s="35"/>
    </row>
    <row r="670" spans="31:104" ht="12.75"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  <c r="BX670" s="35"/>
      <c r="BY670" s="35"/>
      <c r="BZ670" s="35"/>
      <c r="CA670" s="35"/>
      <c r="CB670" s="35"/>
      <c r="CC670" s="35"/>
      <c r="CD670" s="35"/>
      <c r="CE670" s="35"/>
      <c r="CF670" s="35"/>
      <c r="CG670" s="35"/>
      <c r="CH670" s="35"/>
      <c r="CI670" s="35"/>
      <c r="CJ670" s="35"/>
      <c r="CK670" s="35"/>
      <c r="CL670" s="35"/>
      <c r="CM670" s="35"/>
      <c r="CN670" s="35"/>
      <c r="CO670" s="35"/>
      <c r="CP670" s="35"/>
      <c r="CQ670" s="35"/>
      <c r="CR670" s="35"/>
      <c r="CS670" s="35"/>
      <c r="CT670" s="35"/>
      <c r="CU670" s="35"/>
      <c r="CV670" s="35"/>
      <c r="CW670" s="35"/>
      <c r="CX670" s="35"/>
      <c r="CY670" s="35"/>
      <c r="CZ670" s="35"/>
    </row>
    <row r="671" spans="31:104" ht="12.75"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  <c r="BU671" s="35"/>
      <c r="BV671" s="35"/>
      <c r="BW671" s="35"/>
      <c r="BX671" s="35"/>
      <c r="BY671" s="35"/>
      <c r="BZ671" s="35"/>
      <c r="CA671" s="35"/>
      <c r="CB671" s="35"/>
      <c r="CC671" s="35"/>
      <c r="CD671" s="35"/>
      <c r="CE671" s="35"/>
      <c r="CF671" s="35"/>
      <c r="CG671" s="35"/>
      <c r="CH671" s="35"/>
      <c r="CI671" s="35"/>
      <c r="CJ671" s="35"/>
      <c r="CK671" s="35"/>
      <c r="CL671" s="35"/>
      <c r="CM671" s="35"/>
      <c r="CN671" s="35"/>
      <c r="CO671" s="35"/>
      <c r="CP671" s="35"/>
      <c r="CQ671" s="35"/>
      <c r="CR671" s="35"/>
      <c r="CS671" s="35"/>
      <c r="CT671" s="35"/>
      <c r="CU671" s="35"/>
      <c r="CV671" s="35"/>
      <c r="CW671" s="35"/>
      <c r="CX671" s="35"/>
      <c r="CY671" s="35"/>
      <c r="CZ671" s="35"/>
    </row>
    <row r="672" spans="31:104" ht="12.75"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  <c r="BX672" s="35"/>
      <c r="BY672" s="35"/>
      <c r="BZ672" s="35"/>
      <c r="CA672" s="35"/>
      <c r="CB672" s="35"/>
      <c r="CC672" s="35"/>
      <c r="CD672" s="35"/>
      <c r="CE672" s="35"/>
      <c r="CF672" s="35"/>
      <c r="CG672" s="35"/>
      <c r="CH672" s="35"/>
      <c r="CI672" s="35"/>
      <c r="CJ672" s="35"/>
      <c r="CK672" s="35"/>
      <c r="CL672" s="35"/>
      <c r="CM672" s="35"/>
      <c r="CN672" s="35"/>
      <c r="CO672" s="35"/>
      <c r="CP672" s="35"/>
      <c r="CQ672" s="35"/>
      <c r="CR672" s="35"/>
      <c r="CS672" s="35"/>
      <c r="CT672" s="35"/>
      <c r="CU672" s="35"/>
      <c r="CV672" s="35"/>
      <c r="CW672" s="35"/>
      <c r="CX672" s="35"/>
      <c r="CY672" s="35"/>
      <c r="CZ672" s="35"/>
    </row>
    <row r="673" spans="31:104" ht="12.75"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BV673" s="35"/>
      <c r="BW673" s="35"/>
      <c r="BX673" s="35"/>
      <c r="BY673" s="35"/>
      <c r="BZ673" s="35"/>
      <c r="CA673" s="35"/>
      <c r="CB673" s="35"/>
      <c r="CC673" s="35"/>
      <c r="CD673" s="35"/>
      <c r="CE673" s="35"/>
      <c r="CF673" s="35"/>
      <c r="CG673" s="35"/>
      <c r="CH673" s="35"/>
      <c r="CI673" s="35"/>
      <c r="CJ673" s="35"/>
      <c r="CK673" s="35"/>
      <c r="CL673" s="35"/>
      <c r="CM673" s="35"/>
      <c r="CN673" s="35"/>
      <c r="CO673" s="35"/>
      <c r="CP673" s="35"/>
      <c r="CQ673" s="35"/>
      <c r="CR673" s="35"/>
      <c r="CS673" s="35"/>
      <c r="CT673" s="35"/>
      <c r="CU673" s="35"/>
      <c r="CV673" s="35"/>
      <c r="CW673" s="35"/>
      <c r="CX673" s="35"/>
      <c r="CY673" s="35"/>
      <c r="CZ673" s="35"/>
    </row>
    <row r="674" spans="31:104" ht="12.75"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  <c r="BU674" s="35"/>
      <c r="BV674" s="35"/>
      <c r="BW674" s="35"/>
      <c r="BX674" s="35"/>
      <c r="BY674" s="35"/>
      <c r="BZ674" s="35"/>
      <c r="CA674" s="35"/>
      <c r="CB674" s="35"/>
      <c r="CC674" s="35"/>
      <c r="CD674" s="35"/>
      <c r="CE674" s="35"/>
      <c r="CF674" s="35"/>
      <c r="CG674" s="35"/>
      <c r="CH674" s="35"/>
      <c r="CI674" s="35"/>
      <c r="CJ674" s="35"/>
      <c r="CK674" s="35"/>
      <c r="CL674" s="35"/>
      <c r="CM674" s="35"/>
      <c r="CN674" s="35"/>
      <c r="CO674" s="35"/>
      <c r="CP674" s="35"/>
      <c r="CQ674" s="35"/>
      <c r="CR674" s="35"/>
      <c r="CS674" s="35"/>
      <c r="CT674" s="35"/>
      <c r="CU674" s="35"/>
      <c r="CV674" s="35"/>
      <c r="CW674" s="35"/>
      <c r="CX674" s="35"/>
      <c r="CY674" s="35"/>
      <c r="CZ674" s="35"/>
    </row>
    <row r="675" spans="31:104" ht="12.75"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  <c r="BX675" s="35"/>
      <c r="BY675" s="35"/>
      <c r="BZ675" s="35"/>
      <c r="CA675" s="35"/>
      <c r="CB675" s="35"/>
      <c r="CC675" s="35"/>
      <c r="CD675" s="35"/>
      <c r="CE675" s="35"/>
      <c r="CF675" s="35"/>
      <c r="CG675" s="35"/>
      <c r="CH675" s="35"/>
      <c r="CI675" s="35"/>
      <c r="CJ675" s="35"/>
      <c r="CK675" s="35"/>
      <c r="CL675" s="35"/>
      <c r="CM675" s="35"/>
      <c r="CN675" s="35"/>
      <c r="CO675" s="35"/>
      <c r="CP675" s="35"/>
      <c r="CQ675" s="35"/>
      <c r="CR675" s="35"/>
      <c r="CS675" s="35"/>
      <c r="CT675" s="35"/>
      <c r="CU675" s="35"/>
      <c r="CV675" s="35"/>
      <c r="CW675" s="35"/>
      <c r="CX675" s="35"/>
      <c r="CY675" s="35"/>
      <c r="CZ675" s="35"/>
    </row>
    <row r="676" spans="31:104" ht="12.75"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  <c r="BX676" s="35"/>
      <c r="BY676" s="35"/>
      <c r="BZ676" s="35"/>
      <c r="CA676" s="35"/>
      <c r="CB676" s="35"/>
      <c r="CC676" s="35"/>
      <c r="CD676" s="35"/>
      <c r="CE676" s="35"/>
      <c r="CF676" s="35"/>
      <c r="CG676" s="35"/>
      <c r="CH676" s="35"/>
      <c r="CI676" s="35"/>
      <c r="CJ676" s="35"/>
      <c r="CK676" s="35"/>
      <c r="CL676" s="35"/>
      <c r="CM676" s="35"/>
      <c r="CN676" s="35"/>
      <c r="CO676" s="35"/>
      <c r="CP676" s="35"/>
      <c r="CQ676" s="35"/>
      <c r="CR676" s="35"/>
      <c r="CS676" s="35"/>
      <c r="CT676" s="35"/>
      <c r="CU676" s="35"/>
      <c r="CV676" s="35"/>
      <c r="CW676" s="35"/>
      <c r="CX676" s="35"/>
      <c r="CY676" s="35"/>
      <c r="CZ676" s="35"/>
    </row>
    <row r="677" spans="31:104" ht="12.75"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  <c r="BX677" s="35"/>
      <c r="BY677" s="35"/>
      <c r="BZ677" s="35"/>
      <c r="CA677" s="35"/>
      <c r="CB677" s="35"/>
      <c r="CC677" s="35"/>
      <c r="CD677" s="35"/>
      <c r="CE677" s="35"/>
      <c r="CF677" s="35"/>
      <c r="CG677" s="35"/>
      <c r="CH677" s="35"/>
      <c r="CI677" s="35"/>
      <c r="CJ677" s="35"/>
      <c r="CK677" s="35"/>
      <c r="CL677" s="35"/>
      <c r="CM677" s="35"/>
      <c r="CN677" s="35"/>
      <c r="CO677" s="35"/>
      <c r="CP677" s="35"/>
      <c r="CQ677" s="35"/>
      <c r="CR677" s="35"/>
      <c r="CS677" s="35"/>
      <c r="CT677" s="35"/>
      <c r="CU677" s="35"/>
      <c r="CV677" s="35"/>
      <c r="CW677" s="35"/>
      <c r="CX677" s="35"/>
      <c r="CY677" s="35"/>
      <c r="CZ677" s="35"/>
    </row>
    <row r="678" spans="31:104" ht="12.75"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BV678" s="35"/>
      <c r="BW678" s="35"/>
      <c r="BX678" s="35"/>
      <c r="BY678" s="35"/>
      <c r="BZ678" s="35"/>
      <c r="CA678" s="35"/>
      <c r="CB678" s="35"/>
      <c r="CC678" s="35"/>
      <c r="CD678" s="35"/>
      <c r="CE678" s="35"/>
      <c r="CF678" s="35"/>
      <c r="CG678" s="35"/>
      <c r="CH678" s="35"/>
      <c r="CI678" s="35"/>
      <c r="CJ678" s="35"/>
      <c r="CK678" s="35"/>
      <c r="CL678" s="35"/>
      <c r="CM678" s="35"/>
      <c r="CN678" s="35"/>
      <c r="CO678" s="35"/>
      <c r="CP678" s="35"/>
      <c r="CQ678" s="35"/>
      <c r="CR678" s="35"/>
      <c r="CS678" s="35"/>
      <c r="CT678" s="35"/>
      <c r="CU678" s="35"/>
      <c r="CV678" s="35"/>
      <c r="CW678" s="35"/>
      <c r="CX678" s="35"/>
      <c r="CY678" s="35"/>
      <c r="CZ678" s="35"/>
    </row>
    <row r="679" spans="31:104" ht="12.75"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  <c r="BX679" s="35"/>
      <c r="BY679" s="35"/>
      <c r="BZ679" s="35"/>
      <c r="CA679" s="35"/>
      <c r="CB679" s="35"/>
      <c r="CC679" s="35"/>
      <c r="CD679" s="35"/>
      <c r="CE679" s="35"/>
      <c r="CF679" s="35"/>
      <c r="CG679" s="35"/>
      <c r="CH679" s="35"/>
      <c r="CI679" s="35"/>
      <c r="CJ679" s="35"/>
      <c r="CK679" s="35"/>
      <c r="CL679" s="35"/>
      <c r="CM679" s="35"/>
      <c r="CN679" s="35"/>
      <c r="CO679" s="35"/>
      <c r="CP679" s="35"/>
      <c r="CQ679" s="35"/>
      <c r="CR679" s="35"/>
      <c r="CS679" s="35"/>
      <c r="CT679" s="35"/>
      <c r="CU679" s="35"/>
      <c r="CV679" s="35"/>
      <c r="CW679" s="35"/>
      <c r="CX679" s="35"/>
      <c r="CY679" s="35"/>
      <c r="CZ679" s="35"/>
    </row>
    <row r="680" spans="31:104" ht="12.75"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  <c r="BX680" s="35"/>
      <c r="BY680" s="35"/>
      <c r="BZ680" s="35"/>
      <c r="CA680" s="35"/>
      <c r="CB680" s="35"/>
      <c r="CC680" s="35"/>
      <c r="CD680" s="35"/>
      <c r="CE680" s="35"/>
      <c r="CF680" s="35"/>
      <c r="CG680" s="35"/>
      <c r="CH680" s="35"/>
      <c r="CI680" s="35"/>
      <c r="CJ680" s="35"/>
      <c r="CK680" s="35"/>
      <c r="CL680" s="35"/>
      <c r="CM680" s="35"/>
      <c r="CN680" s="35"/>
      <c r="CO680" s="35"/>
      <c r="CP680" s="35"/>
      <c r="CQ680" s="35"/>
      <c r="CR680" s="35"/>
      <c r="CS680" s="35"/>
      <c r="CT680" s="35"/>
      <c r="CU680" s="35"/>
      <c r="CV680" s="35"/>
      <c r="CW680" s="35"/>
      <c r="CX680" s="35"/>
      <c r="CY680" s="35"/>
      <c r="CZ680" s="35"/>
    </row>
    <row r="681" spans="31:104" ht="12.75"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BV681" s="35"/>
      <c r="BW681" s="35"/>
      <c r="BX681" s="35"/>
      <c r="BY681" s="35"/>
      <c r="BZ681" s="35"/>
      <c r="CA681" s="35"/>
      <c r="CB681" s="35"/>
      <c r="CC681" s="35"/>
      <c r="CD681" s="35"/>
      <c r="CE681" s="35"/>
      <c r="CF681" s="35"/>
      <c r="CG681" s="35"/>
      <c r="CH681" s="35"/>
      <c r="CI681" s="35"/>
      <c r="CJ681" s="35"/>
      <c r="CK681" s="35"/>
      <c r="CL681" s="35"/>
      <c r="CM681" s="35"/>
      <c r="CN681" s="35"/>
      <c r="CO681" s="35"/>
      <c r="CP681" s="35"/>
      <c r="CQ681" s="35"/>
      <c r="CR681" s="35"/>
      <c r="CS681" s="35"/>
      <c r="CT681" s="35"/>
      <c r="CU681" s="35"/>
      <c r="CV681" s="35"/>
      <c r="CW681" s="35"/>
      <c r="CX681" s="35"/>
      <c r="CY681" s="35"/>
      <c r="CZ681" s="35"/>
    </row>
    <row r="682" spans="31:104" ht="12.75"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  <c r="BX682" s="35"/>
      <c r="BY682" s="35"/>
      <c r="BZ682" s="35"/>
      <c r="CA682" s="35"/>
      <c r="CB682" s="35"/>
      <c r="CC682" s="35"/>
      <c r="CD682" s="35"/>
      <c r="CE682" s="35"/>
      <c r="CF682" s="35"/>
      <c r="CG682" s="35"/>
      <c r="CH682" s="35"/>
      <c r="CI682" s="35"/>
      <c r="CJ682" s="35"/>
      <c r="CK682" s="35"/>
      <c r="CL682" s="35"/>
      <c r="CM682" s="35"/>
      <c r="CN682" s="35"/>
      <c r="CO682" s="35"/>
      <c r="CP682" s="35"/>
      <c r="CQ682" s="35"/>
      <c r="CR682" s="35"/>
      <c r="CS682" s="35"/>
      <c r="CT682" s="35"/>
      <c r="CU682" s="35"/>
      <c r="CV682" s="35"/>
      <c r="CW682" s="35"/>
      <c r="CX682" s="35"/>
      <c r="CY682" s="35"/>
      <c r="CZ682" s="35"/>
    </row>
    <row r="683" spans="31:104" ht="12.75"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  <c r="BU683" s="35"/>
      <c r="BV683" s="35"/>
      <c r="BW683" s="35"/>
      <c r="BX683" s="35"/>
      <c r="BY683" s="35"/>
      <c r="BZ683" s="35"/>
      <c r="CA683" s="35"/>
      <c r="CB683" s="35"/>
      <c r="CC683" s="35"/>
      <c r="CD683" s="35"/>
      <c r="CE683" s="35"/>
      <c r="CF683" s="35"/>
      <c r="CG683" s="35"/>
      <c r="CH683" s="35"/>
      <c r="CI683" s="35"/>
      <c r="CJ683" s="35"/>
      <c r="CK683" s="35"/>
      <c r="CL683" s="35"/>
      <c r="CM683" s="35"/>
      <c r="CN683" s="35"/>
      <c r="CO683" s="35"/>
      <c r="CP683" s="35"/>
      <c r="CQ683" s="35"/>
      <c r="CR683" s="35"/>
      <c r="CS683" s="35"/>
      <c r="CT683" s="35"/>
      <c r="CU683" s="35"/>
      <c r="CV683" s="35"/>
      <c r="CW683" s="35"/>
      <c r="CX683" s="35"/>
      <c r="CY683" s="35"/>
      <c r="CZ683" s="35"/>
    </row>
    <row r="684" spans="31:104" ht="12.75"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  <c r="BX684" s="35"/>
      <c r="BY684" s="35"/>
      <c r="BZ684" s="35"/>
      <c r="CA684" s="35"/>
      <c r="CB684" s="35"/>
      <c r="CC684" s="35"/>
      <c r="CD684" s="35"/>
      <c r="CE684" s="35"/>
      <c r="CF684" s="35"/>
      <c r="CG684" s="35"/>
      <c r="CH684" s="35"/>
      <c r="CI684" s="35"/>
      <c r="CJ684" s="35"/>
      <c r="CK684" s="35"/>
      <c r="CL684" s="35"/>
      <c r="CM684" s="35"/>
      <c r="CN684" s="35"/>
      <c r="CO684" s="35"/>
      <c r="CP684" s="35"/>
      <c r="CQ684" s="35"/>
      <c r="CR684" s="35"/>
      <c r="CS684" s="35"/>
      <c r="CT684" s="35"/>
      <c r="CU684" s="35"/>
      <c r="CV684" s="35"/>
      <c r="CW684" s="35"/>
      <c r="CX684" s="35"/>
      <c r="CY684" s="35"/>
      <c r="CZ684" s="35"/>
    </row>
    <row r="685" spans="31:104" ht="12.75"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BV685" s="35"/>
      <c r="BW685" s="35"/>
      <c r="BX685" s="35"/>
      <c r="BY685" s="35"/>
      <c r="BZ685" s="35"/>
      <c r="CA685" s="35"/>
      <c r="CB685" s="35"/>
      <c r="CC685" s="35"/>
      <c r="CD685" s="35"/>
      <c r="CE685" s="35"/>
      <c r="CF685" s="35"/>
      <c r="CG685" s="35"/>
      <c r="CH685" s="35"/>
      <c r="CI685" s="35"/>
      <c r="CJ685" s="35"/>
      <c r="CK685" s="35"/>
      <c r="CL685" s="35"/>
      <c r="CM685" s="35"/>
      <c r="CN685" s="35"/>
      <c r="CO685" s="35"/>
      <c r="CP685" s="35"/>
      <c r="CQ685" s="35"/>
      <c r="CR685" s="35"/>
      <c r="CS685" s="35"/>
      <c r="CT685" s="35"/>
      <c r="CU685" s="35"/>
      <c r="CV685" s="35"/>
      <c r="CW685" s="35"/>
      <c r="CX685" s="35"/>
      <c r="CY685" s="35"/>
      <c r="CZ685" s="35"/>
    </row>
    <row r="686" spans="31:104" ht="12.75"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  <c r="BX686" s="35"/>
      <c r="BY686" s="35"/>
      <c r="BZ686" s="35"/>
      <c r="CA686" s="35"/>
      <c r="CB686" s="35"/>
      <c r="CC686" s="35"/>
      <c r="CD686" s="35"/>
      <c r="CE686" s="35"/>
      <c r="CF686" s="35"/>
      <c r="CG686" s="35"/>
      <c r="CH686" s="35"/>
      <c r="CI686" s="35"/>
      <c r="CJ686" s="35"/>
      <c r="CK686" s="35"/>
      <c r="CL686" s="35"/>
      <c r="CM686" s="35"/>
      <c r="CN686" s="35"/>
      <c r="CO686" s="35"/>
      <c r="CP686" s="35"/>
      <c r="CQ686" s="35"/>
      <c r="CR686" s="35"/>
      <c r="CS686" s="35"/>
      <c r="CT686" s="35"/>
      <c r="CU686" s="35"/>
      <c r="CV686" s="35"/>
      <c r="CW686" s="35"/>
      <c r="CX686" s="35"/>
      <c r="CY686" s="35"/>
      <c r="CZ686" s="35"/>
    </row>
    <row r="687" spans="31:104" ht="12.75"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  <c r="BX687" s="35"/>
      <c r="BY687" s="35"/>
      <c r="BZ687" s="35"/>
      <c r="CA687" s="35"/>
      <c r="CB687" s="35"/>
      <c r="CC687" s="35"/>
      <c r="CD687" s="35"/>
      <c r="CE687" s="35"/>
      <c r="CF687" s="35"/>
      <c r="CG687" s="35"/>
      <c r="CH687" s="35"/>
      <c r="CI687" s="35"/>
      <c r="CJ687" s="35"/>
      <c r="CK687" s="35"/>
      <c r="CL687" s="35"/>
      <c r="CM687" s="35"/>
      <c r="CN687" s="35"/>
      <c r="CO687" s="35"/>
      <c r="CP687" s="35"/>
      <c r="CQ687" s="35"/>
      <c r="CR687" s="35"/>
      <c r="CS687" s="35"/>
      <c r="CT687" s="35"/>
      <c r="CU687" s="35"/>
      <c r="CV687" s="35"/>
      <c r="CW687" s="35"/>
      <c r="CX687" s="35"/>
      <c r="CY687" s="35"/>
      <c r="CZ687" s="35"/>
    </row>
    <row r="688" spans="31:104" ht="12.75"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  <c r="BX688" s="35"/>
      <c r="BY688" s="35"/>
      <c r="BZ688" s="35"/>
      <c r="CA688" s="35"/>
      <c r="CB688" s="35"/>
      <c r="CC688" s="35"/>
      <c r="CD688" s="35"/>
      <c r="CE688" s="35"/>
      <c r="CF688" s="35"/>
      <c r="CG688" s="35"/>
      <c r="CH688" s="35"/>
      <c r="CI688" s="35"/>
      <c r="CJ688" s="35"/>
      <c r="CK688" s="35"/>
      <c r="CL688" s="35"/>
      <c r="CM688" s="35"/>
      <c r="CN688" s="35"/>
      <c r="CO688" s="35"/>
      <c r="CP688" s="35"/>
      <c r="CQ688" s="35"/>
      <c r="CR688" s="35"/>
      <c r="CS688" s="35"/>
      <c r="CT688" s="35"/>
      <c r="CU688" s="35"/>
      <c r="CV688" s="35"/>
      <c r="CW688" s="35"/>
      <c r="CX688" s="35"/>
      <c r="CY688" s="35"/>
      <c r="CZ688" s="35"/>
    </row>
    <row r="689" spans="31:104" ht="12.75"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BV689" s="35"/>
      <c r="BW689" s="35"/>
      <c r="BX689" s="35"/>
      <c r="BY689" s="35"/>
      <c r="BZ689" s="35"/>
      <c r="CA689" s="35"/>
      <c r="CB689" s="35"/>
      <c r="CC689" s="35"/>
      <c r="CD689" s="35"/>
      <c r="CE689" s="35"/>
      <c r="CF689" s="35"/>
      <c r="CG689" s="35"/>
      <c r="CH689" s="35"/>
      <c r="CI689" s="35"/>
      <c r="CJ689" s="35"/>
      <c r="CK689" s="35"/>
      <c r="CL689" s="35"/>
      <c r="CM689" s="35"/>
      <c r="CN689" s="35"/>
      <c r="CO689" s="35"/>
      <c r="CP689" s="35"/>
      <c r="CQ689" s="35"/>
      <c r="CR689" s="35"/>
      <c r="CS689" s="35"/>
      <c r="CT689" s="35"/>
      <c r="CU689" s="35"/>
      <c r="CV689" s="35"/>
      <c r="CW689" s="35"/>
      <c r="CX689" s="35"/>
      <c r="CY689" s="35"/>
      <c r="CZ689" s="35"/>
    </row>
    <row r="690" spans="31:104" ht="12.75"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  <c r="BX690" s="35"/>
      <c r="BY690" s="35"/>
      <c r="BZ690" s="35"/>
      <c r="CA690" s="35"/>
      <c r="CB690" s="35"/>
      <c r="CC690" s="35"/>
      <c r="CD690" s="35"/>
      <c r="CE690" s="35"/>
      <c r="CF690" s="35"/>
      <c r="CG690" s="35"/>
      <c r="CH690" s="35"/>
      <c r="CI690" s="35"/>
      <c r="CJ690" s="35"/>
      <c r="CK690" s="35"/>
      <c r="CL690" s="35"/>
      <c r="CM690" s="35"/>
      <c r="CN690" s="35"/>
      <c r="CO690" s="35"/>
      <c r="CP690" s="35"/>
      <c r="CQ690" s="35"/>
      <c r="CR690" s="35"/>
      <c r="CS690" s="35"/>
      <c r="CT690" s="35"/>
      <c r="CU690" s="35"/>
      <c r="CV690" s="35"/>
      <c r="CW690" s="35"/>
      <c r="CX690" s="35"/>
      <c r="CY690" s="35"/>
      <c r="CZ690" s="35"/>
    </row>
    <row r="691" spans="31:104" ht="12.75"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  <c r="BU691" s="35"/>
      <c r="BV691" s="35"/>
      <c r="BW691" s="35"/>
      <c r="BX691" s="35"/>
      <c r="BY691" s="35"/>
      <c r="BZ691" s="35"/>
      <c r="CA691" s="35"/>
      <c r="CB691" s="35"/>
      <c r="CC691" s="35"/>
      <c r="CD691" s="35"/>
      <c r="CE691" s="35"/>
      <c r="CF691" s="35"/>
      <c r="CG691" s="35"/>
      <c r="CH691" s="35"/>
      <c r="CI691" s="35"/>
      <c r="CJ691" s="35"/>
      <c r="CK691" s="35"/>
      <c r="CL691" s="35"/>
      <c r="CM691" s="35"/>
      <c r="CN691" s="35"/>
      <c r="CO691" s="35"/>
      <c r="CP691" s="35"/>
      <c r="CQ691" s="35"/>
      <c r="CR691" s="35"/>
      <c r="CS691" s="35"/>
      <c r="CT691" s="35"/>
      <c r="CU691" s="35"/>
      <c r="CV691" s="35"/>
      <c r="CW691" s="35"/>
      <c r="CX691" s="35"/>
      <c r="CY691" s="35"/>
      <c r="CZ691" s="35"/>
    </row>
    <row r="692" spans="31:104" ht="12.75"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  <c r="BX692" s="35"/>
      <c r="BY692" s="35"/>
      <c r="BZ692" s="35"/>
      <c r="CA692" s="35"/>
      <c r="CB692" s="35"/>
      <c r="CC692" s="35"/>
      <c r="CD692" s="35"/>
      <c r="CE692" s="35"/>
      <c r="CF692" s="35"/>
      <c r="CG692" s="35"/>
      <c r="CH692" s="35"/>
      <c r="CI692" s="35"/>
      <c r="CJ692" s="35"/>
      <c r="CK692" s="35"/>
      <c r="CL692" s="35"/>
      <c r="CM692" s="35"/>
      <c r="CN692" s="35"/>
      <c r="CO692" s="35"/>
      <c r="CP692" s="35"/>
      <c r="CQ692" s="35"/>
      <c r="CR692" s="35"/>
      <c r="CS692" s="35"/>
      <c r="CT692" s="35"/>
      <c r="CU692" s="35"/>
      <c r="CV692" s="35"/>
      <c r="CW692" s="35"/>
      <c r="CX692" s="35"/>
      <c r="CY692" s="35"/>
      <c r="CZ692" s="35"/>
    </row>
    <row r="693" spans="31:104" ht="12.75"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  <c r="BU693" s="35"/>
      <c r="BV693" s="35"/>
      <c r="BW693" s="35"/>
      <c r="BX693" s="35"/>
      <c r="BY693" s="35"/>
      <c r="BZ693" s="35"/>
      <c r="CA693" s="35"/>
      <c r="CB693" s="35"/>
      <c r="CC693" s="35"/>
      <c r="CD693" s="35"/>
      <c r="CE693" s="35"/>
      <c r="CF693" s="35"/>
      <c r="CG693" s="35"/>
      <c r="CH693" s="35"/>
      <c r="CI693" s="35"/>
      <c r="CJ693" s="35"/>
      <c r="CK693" s="35"/>
      <c r="CL693" s="35"/>
      <c r="CM693" s="35"/>
      <c r="CN693" s="35"/>
      <c r="CO693" s="35"/>
      <c r="CP693" s="35"/>
      <c r="CQ693" s="35"/>
      <c r="CR693" s="35"/>
      <c r="CS693" s="35"/>
      <c r="CT693" s="35"/>
      <c r="CU693" s="35"/>
      <c r="CV693" s="35"/>
      <c r="CW693" s="35"/>
      <c r="CX693" s="35"/>
      <c r="CY693" s="35"/>
      <c r="CZ693" s="35"/>
    </row>
    <row r="694" spans="31:104" ht="12.75"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  <c r="BU694" s="35"/>
      <c r="BV694" s="35"/>
      <c r="BW694" s="35"/>
      <c r="BX694" s="35"/>
      <c r="BY694" s="35"/>
      <c r="BZ694" s="35"/>
      <c r="CA694" s="35"/>
      <c r="CB694" s="35"/>
      <c r="CC694" s="35"/>
      <c r="CD694" s="35"/>
      <c r="CE694" s="35"/>
      <c r="CF694" s="35"/>
      <c r="CG694" s="35"/>
      <c r="CH694" s="35"/>
      <c r="CI694" s="35"/>
      <c r="CJ694" s="35"/>
      <c r="CK694" s="35"/>
      <c r="CL694" s="35"/>
      <c r="CM694" s="35"/>
      <c r="CN694" s="35"/>
      <c r="CO694" s="35"/>
      <c r="CP694" s="35"/>
      <c r="CQ694" s="35"/>
      <c r="CR694" s="35"/>
      <c r="CS694" s="35"/>
      <c r="CT694" s="35"/>
      <c r="CU694" s="35"/>
      <c r="CV694" s="35"/>
      <c r="CW694" s="35"/>
      <c r="CX694" s="35"/>
      <c r="CY694" s="35"/>
      <c r="CZ694" s="35"/>
    </row>
    <row r="695" spans="31:104" ht="12.75"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  <c r="BU695" s="35"/>
      <c r="BV695" s="35"/>
      <c r="BW695" s="35"/>
      <c r="BX695" s="35"/>
      <c r="BY695" s="35"/>
      <c r="BZ695" s="35"/>
      <c r="CA695" s="35"/>
      <c r="CB695" s="35"/>
      <c r="CC695" s="35"/>
      <c r="CD695" s="35"/>
      <c r="CE695" s="35"/>
      <c r="CF695" s="35"/>
      <c r="CG695" s="35"/>
      <c r="CH695" s="35"/>
      <c r="CI695" s="35"/>
      <c r="CJ695" s="35"/>
      <c r="CK695" s="35"/>
      <c r="CL695" s="35"/>
      <c r="CM695" s="35"/>
      <c r="CN695" s="35"/>
      <c r="CO695" s="35"/>
      <c r="CP695" s="35"/>
      <c r="CQ695" s="35"/>
      <c r="CR695" s="35"/>
      <c r="CS695" s="35"/>
      <c r="CT695" s="35"/>
      <c r="CU695" s="35"/>
      <c r="CV695" s="35"/>
      <c r="CW695" s="35"/>
      <c r="CX695" s="35"/>
      <c r="CY695" s="35"/>
      <c r="CZ695" s="35"/>
    </row>
    <row r="696" spans="31:104" ht="12.75"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  <c r="BU696" s="35"/>
      <c r="BV696" s="35"/>
      <c r="BW696" s="35"/>
      <c r="BX696" s="35"/>
      <c r="BY696" s="35"/>
      <c r="BZ696" s="35"/>
      <c r="CA696" s="35"/>
      <c r="CB696" s="35"/>
      <c r="CC696" s="35"/>
      <c r="CD696" s="35"/>
      <c r="CE696" s="35"/>
      <c r="CF696" s="35"/>
      <c r="CG696" s="35"/>
      <c r="CH696" s="35"/>
      <c r="CI696" s="35"/>
      <c r="CJ696" s="35"/>
      <c r="CK696" s="35"/>
      <c r="CL696" s="35"/>
      <c r="CM696" s="35"/>
      <c r="CN696" s="35"/>
      <c r="CO696" s="35"/>
      <c r="CP696" s="35"/>
      <c r="CQ696" s="35"/>
      <c r="CR696" s="35"/>
      <c r="CS696" s="35"/>
      <c r="CT696" s="35"/>
      <c r="CU696" s="35"/>
      <c r="CV696" s="35"/>
      <c r="CW696" s="35"/>
      <c r="CX696" s="35"/>
      <c r="CY696" s="35"/>
      <c r="CZ696" s="35"/>
    </row>
    <row r="697" spans="31:104" ht="12.75"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  <c r="BX697" s="35"/>
      <c r="BY697" s="35"/>
      <c r="BZ697" s="35"/>
      <c r="CA697" s="35"/>
      <c r="CB697" s="35"/>
      <c r="CC697" s="35"/>
      <c r="CD697" s="35"/>
      <c r="CE697" s="35"/>
      <c r="CF697" s="35"/>
      <c r="CG697" s="35"/>
      <c r="CH697" s="35"/>
      <c r="CI697" s="35"/>
      <c r="CJ697" s="35"/>
      <c r="CK697" s="35"/>
      <c r="CL697" s="35"/>
      <c r="CM697" s="35"/>
      <c r="CN697" s="35"/>
      <c r="CO697" s="35"/>
      <c r="CP697" s="35"/>
      <c r="CQ697" s="35"/>
      <c r="CR697" s="35"/>
      <c r="CS697" s="35"/>
      <c r="CT697" s="35"/>
      <c r="CU697" s="35"/>
      <c r="CV697" s="35"/>
      <c r="CW697" s="35"/>
      <c r="CX697" s="35"/>
      <c r="CY697" s="35"/>
      <c r="CZ697" s="35"/>
    </row>
    <row r="698" spans="31:104" ht="12.75"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  <c r="BX698" s="35"/>
      <c r="BY698" s="35"/>
      <c r="BZ698" s="35"/>
      <c r="CA698" s="35"/>
      <c r="CB698" s="35"/>
      <c r="CC698" s="35"/>
      <c r="CD698" s="35"/>
      <c r="CE698" s="35"/>
      <c r="CF698" s="35"/>
      <c r="CG698" s="35"/>
      <c r="CH698" s="35"/>
      <c r="CI698" s="35"/>
      <c r="CJ698" s="35"/>
      <c r="CK698" s="35"/>
      <c r="CL698" s="35"/>
      <c r="CM698" s="35"/>
      <c r="CN698" s="35"/>
      <c r="CO698" s="35"/>
      <c r="CP698" s="35"/>
      <c r="CQ698" s="35"/>
      <c r="CR698" s="35"/>
      <c r="CS698" s="35"/>
      <c r="CT698" s="35"/>
      <c r="CU698" s="35"/>
      <c r="CV698" s="35"/>
      <c r="CW698" s="35"/>
      <c r="CX698" s="35"/>
      <c r="CY698" s="35"/>
      <c r="CZ698" s="35"/>
    </row>
    <row r="699" spans="31:104" ht="12.75"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  <c r="BX699" s="35"/>
      <c r="BY699" s="35"/>
      <c r="BZ699" s="35"/>
      <c r="CA699" s="35"/>
      <c r="CB699" s="35"/>
      <c r="CC699" s="35"/>
      <c r="CD699" s="35"/>
      <c r="CE699" s="35"/>
      <c r="CF699" s="35"/>
      <c r="CG699" s="35"/>
      <c r="CH699" s="35"/>
      <c r="CI699" s="35"/>
      <c r="CJ699" s="35"/>
      <c r="CK699" s="35"/>
      <c r="CL699" s="35"/>
      <c r="CM699" s="35"/>
      <c r="CN699" s="35"/>
      <c r="CO699" s="35"/>
      <c r="CP699" s="35"/>
      <c r="CQ699" s="35"/>
      <c r="CR699" s="35"/>
      <c r="CS699" s="35"/>
      <c r="CT699" s="35"/>
      <c r="CU699" s="35"/>
      <c r="CV699" s="35"/>
      <c r="CW699" s="35"/>
      <c r="CX699" s="35"/>
      <c r="CY699" s="35"/>
      <c r="CZ699" s="35"/>
    </row>
    <row r="700" spans="31:104" ht="12.75"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  <c r="BU700" s="35"/>
      <c r="BV700" s="35"/>
      <c r="BW700" s="35"/>
      <c r="BX700" s="35"/>
      <c r="BY700" s="35"/>
      <c r="BZ700" s="35"/>
      <c r="CA700" s="35"/>
      <c r="CB700" s="35"/>
      <c r="CC700" s="35"/>
      <c r="CD700" s="35"/>
      <c r="CE700" s="35"/>
      <c r="CF700" s="35"/>
      <c r="CG700" s="35"/>
      <c r="CH700" s="35"/>
      <c r="CI700" s="35"/>
      <c r="CJ700" s="35"/>
      <c r="CK700" s="35"/>
      <c r="CL700" s="35"/>
      <c r="CM700" s="35"/>
      <c r="CN700" s="35"/>
      <c r="CO700" s="35"/>
      <c r="CP700" s="35"/>
      <c r="CQ700" s="35"/>
      <c r="CR700" s="35"/>
      <c r="CS700" s="35"/>
      <c r="CT700" s="35"/>
      <c r="CU700" s="35"/>
      <c r="CV700" s="35"/>
      <c r="CW700" s="35"/>
      <c r="CX700" s="35"/>
      <c r="CY700" s="35"/>
      <c r="CZ700" s="35"/>
    </row>
    <row r="701" spans="31:104" ht="12.75"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5"/>
      <c r="BL701" s="35"/>
      <c r="BM701" s="35"/>
      <c r="BN701" s="35"/>
      <c r="BO701" s="35"/>
      <c r="BP701" s="35"/>
      <c r="BQ701" s="35"/>
      <c r="BR701" s="35"/>
      <c r="BS701" s="35"/>
      <c r="BT701" s="35"/>
      <c r="BU701" s="35"/>
      <c r="BV701" s="35"/>
      <c r="BW701" s="35"/>
      <c r="BX701" s="35"/>
      <c r="BY701" s="35"/>
      <c r="BZ701" s="35"/>
      <c r="CA701" s="35"/>
      <c r="CB701" s="35"/>
      <c r="CC701" s="35"/>
      <c r="CD701" s="35"/>
      <c r="CE701" s="35"/>
      <c r="CF701" s="35"/>
      <c r="CG701" s="35"/>
      <c r="CH701" s="35"/>
      <c r="CI701" s="35"/>
      <c r="CJ701" s="35"/>
      <c r="CK701" s="35"/>
      <c r="CL701" s="35"/>
      <c r="CM701" s="35"/>
      <c r="CN701" s="35"/>
      <c r="CO701" s="35"/>
      <c r="CP701" s="35"/>
      <c r="CQ701" s="35"/>
      <c r="CR701" s="35"/>
      <c r="CS701" s="35"/>
      <c r="CT701" s="35"/>
      <c r="CU701" s="35"/>
      <c r="CV701" s="35"/>
      <c r="CW701" s="35"/>
      <c r="CX701" s="35"/>
      <c r="CY701" s="35"/>
      <c r="CZ701" s="35"/>
    </row>
    <row r="702" spans="31:104" ht="12.75"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5"/>
      <c r="BL702" s="35"/>
      <c r="BM702" s="35"/>
      <c r="BN702" s="35"/>
      <c r="BO702" s="35"/>
      <c r="BP702" s="35"/>
      <c r="BQ702" s="35"/>
      <c r="BR702" s="35"/>
      <c r="BS702" s="35"/>
      <c r="BT702" s="35"/>
      <c r="BU702" s="35"/>
      <c r="BV702" s="35"/>
      <c r="BW702" s="35"/>
      <c r="BX702" s="35"/>
      <c r="BY702" s="35"/>
      <c r="BZ702" s="35"/>
      <c r="CA702" s="35"/>
      <c r="CB702" s="35"/>
      <c r="CC702" s="35"/>
      <c r="CD702" s="35"/>
      <c r="CE702" s="35"/>
      <c r="CF702" s="35"/>
      <c r="CG702" s="35"/>
      <c r="CH702" s="35"/>
      <c r="CI702" s="35"/>
      <c r="CJ702" s="35"/>
      <c r="CK702" s="35"/>
      <c r="CL702" s="35"/>
      <c r="CM702" s="35"/>
      <c r="CN702" s="35"/>
      <c r="CO702" s="35"/>
      <c r="CP702" s="35"/>
      <c r="CQ702" s="35"/>
      <c r="CR702" s="35"/>
      <c r="CS702" s="35"/>
      <c r="CT702" s="35"/>
      <c r="CU702" s="35"/>
      <c r="CV702" s="35"/>
      <c r="CW702" s="35"/>
      <c r="CX702" s="35"/>
      <c r="CY702" s="35"/>
      <c r="CZ702" s="35"/>
    </row>
    <row r="703" spans="31:104" ht="12.75"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  <c r="BU703" s="35"/>
      <c r="BV703" s="35"/>
      <c r="BW703" s="35"/>
      <c r="BX703" s="35"/>
      <c r="BY703" s="35"/>
      <c r="BZ703" s="35"/>
      <c r="CA703" s="35"/>
      <c r="CB703" s="35"/>
      <c r="CC703" s="35"/>
      <c r="CD703" s="35"/>
      <c r="CE703" s="35"/>
      <c r="CF703" s="35"/>
      <c r="CG703" s="35"/>
      <c r="CH703" s="35"/>
      <c r="CI703" s="35"/>
      <c r="CJ703" s="35"/>
      <c r="CK703" s="35"/>
      <c r="CL703" s="35"/>
      <c r="CM703" s="35"/>
      <c r="CN703" s="35"/>
      <c r="CO703" s="35"/>
      <c r="CP703" s="35"/>
      <c r="CQ703" s="35"/>
      <c r="CR703" s="35"/>
      <c r="CS703" s="35"/>
      <c r="CT703" s="35"/>
      <c r="CU703" s="35"/>
      <c r="CV703" s="35"/>
      <c r="CW703" s="35"/>
      <c r="CX703" s="35"/>
      <c r="CY703" s="35"/>
      <c r="CZ703" s="35"/>
    </row>
    <row r="704" spans="31:104" ht="12.75"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  <c r="BU704" s="35"/>
      <c r="BV704" s="35"/>
      <c r="BW704" s="35"/>
      <c r="BX704" s="35"/>
      <c r="BY704" s="35"/>
      <c r="BZ704" s="35"/>
      <c r="CA704" s="35"/>
      <c r="CB704" s="35"/>
      <c r="CC704" s="35"/>
      <c r="CD704" s="35"/>
      <c r="CE704" s="35"/>
      <c r="CF704" s="35"/>
      <c r="CG704" s="35"/>
      <c r="CH704" s="35"/>
      <c r="CI704" s="35"/>
      <c r="CJ704" s="35"/>
      <c r="CK704" s="35"/>
      <c r="CL704" s="35"/>
      <c r="CM704" s="35"/>
      <c r="CN704" s="35"/>
      <c r="CO704" s="35"/>
      <c r="CP704" s="35"/>
      <c r="CQ704" s="35"/>
      <c r="CR704" s="35"/>
      <c r="CS704" s="35"/>
      <c r="CT704" s="35"/>
      <c r="CU704" s="35"/>
      <c r="CV704" s="35"/>
      <c r="CW704" s="35"/>
      <c r="CX704" s="35"/>
      <c r="CY704" s="35"/>
      <c r="CZ704" s="35"/>
    </row>
    <row r="705" spans="31:104" ht="12.75"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  <c r="BX705" s="35"/>
      <c r="BY705" s="35"/>
      <c r="BZ705" s="35"/>
      <c r="CA705" s="35"/>
      <c r="CB705" s="35"/>
      <c r="CC705" s="35"/>
      <c r="CD705" s="35"/>
      <c r="CE705" s="35"/>
      <c r="CF705" s="35"/>
      <c r="CG705" s="35"/>
      <c r="CH705" s="35"/>
      <c r="CI705" s="35"/>
      <c r="CJ705" s="35"/>
      <c r="CK705" s="35"/>
      <c r="CL705" s="35"/>
      <c r="CM705" s="35"/>
      <c r="CN705" s="35"/>
      <c r="CO705" s="35"/>
      <c r="CP705" s="35"/>
      <c r="CQ705" s="35"/>
      <c r="CR705" s="35"/>
      <c r="CS705" s="35"/>
      <c r="CT705" s="35"/>
      <c r="CU705" s="35"/>
      <c r="CV705" s="35"/>
      <c r="CW705" s="35"/>
      <c r="CX705" s="35"/>
      <c r="CY705" s="35"/>
      <c r="CZ705" s="35"/>
    </row>
    <row r="706" spans="31:104" ht="12.75"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BV706" s="35"/>
      <c r="BW706" s="35"/>
      <c r="BX706" s="35"/>
      <c r="BY706" s="35"/>
      <c r="BZ706" s="35"/>
      <c r="CA706" s="35"/>
      <c r="CB706" s="35"/>
      <c r="CC706" s="35"/>
      <c r="CD706" s="35"/>
      <c r="CE706" s="35"/>
      <c r="CF706" s="35"/>
      <c r="CG706" s="35"/>
      <c r="CH706" s="35"/>
      <c r="CI706" s="35"/>
      <c r="CJ706" s="35"/>
      <c r="CK706" s="35"/>
      <c r="CL706" s="35"/>
      <c r="CM706" s="35"/>
      <c r="CN706" s="35"/>
      <c r="CO706" s="35"/>
      <c r="CP706" s="35"/>
      <c r="CQ706" s="35"/>
      <c r="CR706" s="35"/>
      <c r="CS706" s="35"/>
      <c r="CT706" s="35"/>
      <c r="CU706" s="35"/>
      <c r="CV706" s="35"/>
      <c r="CW706" s="35"/>
      <c r="CX706" s="35"/>
      <c r="CY706" s="35"/>
      <c r="CZ706" s="35"/>
    </row>
    <row r="707" spans="31:104" ht="12.75"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BV707" s="35"/>
      <c r="BW707" s="35"/>
      <c r="BX707" s="35"/>
      <c r="BY707" s="35"/>
      <c r="BZ707" s="35"/>
      <c r="CA707" s="35"/>
      <c r="CB707" s="35"/>
      <c r="CC707" s="35"/>
      <c r="CD707" s="35"/>
      <c r="CE707" s="35"/>
      <c r="CF707" s="35"/>
      <c r="CG707" s="35"/>
      <c r="CH707" s="35"/>
      <c r="CI707" s="35"/>
      <c r="CJ707" s="35"/>
      <c r="CK707" s="35"/>
      <c r="CL707" s="35"/>
      <c r="CM707" s="35"/>
      <c r="CN707" s="35"/>
      <c r="CO707" s="35"/>
      <c r="CP707" s="35"/>
      <c r="CQ707" s="35"/>
      <c r="CR707" s="35"/>
      <c r="CS707" s="35"/>
      <c r="CT707" s="35"/>
      <c r="CU707" s="35"/>
      <c r="CV707" s="35"/>
      <c r="CW707" s="35"/>
      <c r="CX707" s="35"/>
      <c r="CY707" s="35"/>
      <c r="CZ707" s="35"/>
    </row>
    <row r="708" spans="31:104" ht="12.75"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  <c r="BU708" s="35"/>
      <c r="BV708" s="35"/>
      <c r="BW708" s="35"/>
      <c r="BX708" s="35"/>
      <c r="BY708" s="35"/>
      <c r="BZ708" s="35"/>
      <c r="CA708" s="35"/>
      <c r="CB708" s="35"/>
      <c r="CC708" s="35"/>
      <c r="CD708" s="35"/>
      <c r="CE708" s="35"/>
      <c r="CF708" s="35"/>
      <c r="CG708" s="35"/>
      <c r="CH708" s="35"/>
      <c r="CI708" s="35"/>
      <c r="CJ708" s="35"/>
      <c r="CK708" s="35"/>
      <c r="CL708" s="35"/>
      <c r="CM708" s="35"/>
      <c r="CN708" s="35"/>
      <c r="CO708" s="35"/>
      <c r="CP708" s="35"/>
      <c r="CQ708" s="35"/>
      <c r="CR708" s="35"/>
      <c r="CS708" s="35"/>
      <c r="CT708" s="35"/>
      <c r="CU708" s="35"/>
      <c r="CV708" s="35"/>
      <c r="CW708" s="35"/>
      <c r="CX708" s="35"/>
      <c r="CY708" s="35"/>
      <c r="CZ708" s="35"/>
    </row>
    <row r="709" spans="31:104" ht="12.75"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BV709" s="35"/>
      <c r="BW709" s="35"/>
      <c r="BX709" s="35"/>
      <c r="BY709" s="35"/>
      <c r="BZ709" s="35"/>
      <c r="CA709" s="35"/>
      <c r="CB709" s="35"/>
      <c r="CC709" s="35"/>
      <c r="CD709" s="35"/>
      <c r="CE709" s="35"/>
      <c r="CF709" s="35"/>
      <c r="CG709" s="35"/>
      <c r="CH709" s="35"/>
      <c r="CI709" s="35"/>
      <c r="CJ709" s="35"/>
      <c r="CK709" s="35"/>
      <c r="CL709" s="35"/>
      <c r="CM709" s="35"/>
      <c r="CN709" s="35"/>
      <c r="CO709" s="35"/>
      <c r="CP709" s="35"/>
      <c r="CQ709" s="35"/>
      <c r="CR709" s="35"/>
      <c r="CS709" s="35"/>
      <c r="CT709" s="35"/>
      <c r="CU709" s="35"/>
      <c r="CV709" s="35"/>
      <c r="CW709" s="35"/>
      <c r="CX709" s="35"/>
      <c r="CY709" s="35"/>
      <c r="CZ709" s="35"/>
    </row>
    <row r="710" spans="31:104" ht="12.75"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5"/>
      <c r="BL710" s="35"/>
      <c r="BM710" s="35"/>
      <c r="BN710" s="35"/>
      <c r="BO710" s="35"/>
      <c r="BP710" s="35"/>
      <c r="BQ710" s="35"/>
      <c r="BR710" s="35"/>
      <c r="BS710" s="35"/>
      <c r="BT710" s="35"/>
      <c r="BU710" s="35"/>
      <c r="BV710" s="35"/>
      <c r="BW710" s="35"/>
      <c r="BX710" s="35"/>
      <c r="BY710" s="35"/>
      <c r="BZ710" s="35"/>
      <c r="CA710" s="35"/>
      <c r="CB710" s="35"/>
      <c r="CC710" s="35"/>
      <c r="CD710" s="35"/>
      <c r="CE710" s="35"/>
      <c r="CF710" s="35"/>
      <c r="CG710" s="35"/>
      <c r="CH710" s="35"/>
      <c r="CI710" s="35"/>
      <c r="CJ710" s="35"/>
      <c r="CK710" s="35"/>
      <c r="CL710" s="35"/>
      <c r="CM710" s="35"/>
      <c r="CN710" s="35"/>
      <c r="CO710" s="35"/>
      <c r="CP710" s="35"/>
      <c r="CQ710" s="35"/>
      <c r="CR710" s="35"/>
      <c r="CS710" s="35"/>
      <c r="CT710" s="35"/>
      <c r="CU710" s="35"/>
      <c r="CV710" s="35"/>
      <c r="CW710" s="35"/>
      <c r="CX710" s="35"/>
      <c r="CY710" s="35"/>
      <c r="CZ710" s="35"/>
    </row>
    <row r="711" spans="31:104" ht="12.75"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BV711" s="35"/>
      <c r="BW711" s="35"/>
      <c r="BX711" s="35"/>
      <c r="BY711" s="35"/>
      <c r="BZ711" s="35"/>
      <c r="CA711" s="35"/>
      <c r="CB711" s="35"/>
      <c r="CC711" s="35"/>
      <c r="CD711" s="35"/>
      <c r="CE711" s="35"/>
      <c r="CF711" s="35"/>
      <c r="CG711" s="35"/>
      <c r="CH711" s="35"/>
      <c r="CI711" s="35"/>
      <c r="CJ711" s="35"/>
      <c r="CK711" s="35"/>
      <c r="CL711" s="35"/>
      <c r="CM711" s="35"/>
      <c r="CN711" s="35"/>
      <c r="CO711" s="35"/>
      <c r="CP711" s="35"/>
      <c r="CQ711" s="35"/>
      <c r="CR711" s="35"/>
      <c r="CS711" s="35"/>
      <c r="CT711" s="35"/>
      <c r="CU711" s="35"/>
      <c r="CV711" s="35"/>
      <c r="CW711" s="35"/>
      <c r="CX711" s="35"/>
      <c r="CY711" s="35"/>
      <c r="CZ711" s="35"/>
    </row>
    <row r="712" spans="31:104" ht="12.75"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5"/>
      <c r="BL712" s="35"/>
      <c r="BM712" s="35"/>
      <c r="BN712" s="35"/>
      <c r="BO712" s="35"/>
      <c r="BP712" s="35"/>
      <c r="BQ712" s="35"/>
      <c r="BR712" s="35"/>
      <c r="BS712" s="35"/>
      <c r="BT712" s="35"/>
      <c r="BU712" s="35"/>
      <c r="BV712" s="35"/>
      <c r="BW712" s="35"/>
      <c r="BX712" s="35"/>
      <c r="BY712" s="35"/>
      <c r="BZ712" s="35"/>
      <c r="CA712" s="35"/>
      <c r="CB712" s="35"/>
      <c r="CC712" s="35"/>
      <c r="CD712" s="35"/>
      <c r="CE712" s="35"/>
      <c r="CF712" s="35"/>
      <c r="CG712" s="35"/>
      <c r="CH712" s="35"/>
      <c r="CI712" s="35"/>
      <c r="CJ712" s="35"/>
      <c r="CK712" s="35"/>
      <c r="CL712" s="35"/>
      <c r="CM712" s="35"/>
      <c r="CN712" s="35"/>
      <c r="CO712" s="35"/>
      <c r="CP712" s="35"/>
      <c r="CQ712" s="35"/>
      <c r="CR712" s="35"/>
      <c r="CS712" s="35"/>
      <c r="CT712" s="35"/>
      <c r="CU712" s="35"/>
      <c r="CV712" s="35"/>
      <c r="CW712" s="35"/>
      <c r="CX712" s="35"/>
      <c r="CY712" s="35"/>
      <c r="CZ712" s="35"/>
    </row>
    <row r="713" spans="31:104" ht="12.75"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BV713" s="35"/>
      <c r="BW713" s="35"/>
      <c r="BX713" s="35"/>
      <c r="BY713" s="35"/>
      <c r="BZ713" s="35"/>
      <c r="CA713" s="35"/>
      <c r="CB713" s="35"/>
      <c r="CC713" s="35"/>
      <c r="CD713" s="35"/>
      <c r="CE713" s="35"/>
      <c r="CF713" s="35"/>
      <c r="CG713" s="35"/>
      <c r="CH713" s="35"/>
      <c r="CI713" s="35"/>
      <c r="CJ713" s="35"/>
      <c r="CK713" s="35"/>
      <c r="CL713" s="35"/>
      <c r="CM713" s="35"/>
      <c r="CN713" s="35"/>
      <c r="CO713" s="35"/>
      <c r="CP713" s="35"/>
      <c r="CQ713" s="35"/>
      <c r="CR713" s="35"/>
      <c r="CS713" s="35"/>
      <c r="CT713" s="35"/>
      <c r="CU713" s="35"/>
      <c r="CV713" s="35"/>
      <c r="CW713" s="35"/>
      <c r="CX713" s="35"/>
      <c r="CY713" s="35"/>
      <c r="CZ713" s="35"/>
    </row>
    <row r="714" spans="31:104" ht="12.75"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5"/>
      <c r="BL714" s="35"/>
      <c r="BM714" s="35"/>
      <c r="BN714" s="35"/>
      <c r="BO714" s="35"/>
      <c r="BP714" s="35"/>
      <c r="BQ714" s="35"/>
      <c r="BR714" s="35"/>
      <c r="BS714" s="35"/>
      <c r="BT714" s="35"/>
      <c r="BU714" s="35"/>
      <c r="BV714" s="35"/>
      <c r="BW714" s="35"/>
      <c r="BX714" s="35"/>
      <c r="BY714" s="35"/>
      <c r="BZ714" s="35"/>
      <c r="CA714" s="35"/>
      <c r="CB714" s="35"/>
      <c r="CC714" s="35"/>
      <c r="CD714" s="35"/>
      <c r="CE714" s="35"/>
      <c r="CF714" s="35"/>
      <c r="CG714" s="35"/>
      <c r="CH714" s="35"/>
      <c r="CI714" s="35"/>
      <c r="CJ714" s="35"/>
      <c r="CK714" s="35"/>
      <c r="CL714" s="35"/>
      <c r="CM714" s="35"/>
      <c r="CN714" s="35"/>
      <c r="CO714" s="35"/>
      <c r="CP714" s="35"/>
      <c r="CQ714" s="35"/>
      <c r="CR714" s="35"/>
      <c r="CS714" s="35"/>
      <c r="CT714" s="35"/>
      <c r="CU714" s="35"/>
      <c r="CV714" s="35"/>
      <c r="CW714" s="35"/>
      <c r="CX714" s="35"/>
      <c r="CY714" s="35"/>
      <c r="CZ714" s="35"/>
    </row>
    <row r="715" spans="31:104" ht="12.75"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BV715" s="35"/>
      <c r="BW715" s="35"/>
      <c r="BX715" s="35"/>
      <c r="BY715" s="35"/>
      <c r="BZ715" s="35"/>
      <c r="CA715" s="35"/>
      <c r="CB715" s="35"/>
      <c r="CC715" s="35"/>
      <c r="CD715" s="35"/>
      <c r="CE715" s="35"/>
      <c r="CF715" s="35"/>
      <c r="CG715" s="35"/>
      <c r="CH715" s="35"/>
      <c r="CI715" s="35"/>
      <c r="CJ715" s="35"/>
      <c r="CK715" s="35"/>
      <c r="CL715" s="35"/>
      <c r="CM715" s="35"/>
      <c r="CN715" s="35"/>
      <c r="CO715" s="35"/>
      <c r="CP715" s="35"/>
      <c r="CQ715" s="35"/>
      <c r="CR715" s="35"/>
      <c r="CS715" s="35"/>
      <c r="CT715" s="35"/>
      <c r="CU715" s="35"/>
      <c r="CV715" s="35"/>
      <c r="CW715" s="35"/>
      <c r="CX715" s="35"/>
      <c r="CY715" s="35"/>
      <c r="CZ715" s="35"/>
    </row>
    <row r="716" spans="31:104" ht="12.75"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5"/>
      <c r="BL716" s="35"/>
      <c r="BM716" s="35"/>
      <c r="BN716" s="35"/>
      <c r="BO716" s="35"/>
      <c r="BP716" s="35"/>
      <c r="BQ716" s="35"/>
      <c r="BR716" s="35"/>
      <c r="BS716" s="35"/>
      <c r="BT716" s="35"/>
      <c r="BU716" s="35"/>
      <c r="BV716" s="35"/>
      <c r="BW716" s="35"/>
      <c r="BX716" s="35"/>
      <c r="BY716" s="35"/>
      <c r="BZ716" s="35"/>
      <c r="CA716" s="35"/>
      <c r="CB716" s="35"/>
      <c r="CC716" s="35"/>
      <c r="CD716" s="35"/>
      <c r="CE716" s="35"/>
      <c r="CF716" s="35"/>
      <c r="CG716" s="35"/>
      <c r="CH716" s="35"/>
      <c r="CI716" s="35"/>
      <c r="CJ716" s="35"/>
      <c r="CK716" s="35"/>
      <c r="CL716" s="35"/>
      <c r="CM716" s="35"/>
      <c r="CN716" s="35"/>
      <c r="CO716" s="35"/>
      <c r="CP716" s="35"/>
      <c r="CQ716" s="35"/>
      <c r="CR716" s="35"/>
      <c r="CS716" s="35"/>
      <c r="CT716" s="35"/>
      <c r="CU716" s="35"/>
      <c r="CV716" s="35"/>
      <c r="CW716" s="35"/>
      <c r="CX716" s="35"/>
      <c r="CY716" s="35"/>
      <c r="CZ716" s="35"/>
    </row>
    <row r="717" spans="31:104" ht="12.75"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BV717" s="35"/>
      <c r="BW717" s="35"/>
      <c r="BX717" s="35"/>
      <c r="BY717" s="35"/>
      <c r="BZ717" s="35"/>
      <c r="CA717" s="35"/>
      <c r="CB717" s="35"/>
      <c r="CC717" s="35"/>
      <c r="CD717" s="35"/>
      <c r="CE717" s="35"/>
      <c r="CF717" s="35"/>
      <c r="CG717" s="35"/>
      <c r="CH717" s="35"/>
      <c r="CI717" s="35"/>
      <c r="CJ717" s="35"/>
      <c r="CK717" s="35"/>
      <c r="CL717" s="35"/>
      <c r="CM717" s="35"/>
      <c r="CN717" s="35"/>
      <c r="CO717" s="35"/>
      <c r="CP717" s="35"/>
      <c r="CQ717" s="35"/>
      <c r="CR717" s="35"/>
      <c r="CS717" s="35"/>
      <c r="CT717" s="35"/>
      <c r="CU717" s="35"/>
      <c r="CV717" s="35"/>
      <c r="CW717" s="35"/>
      <c r="CX717" s="35"/>
      <c r="CY717" s="35"/>
      <c r="CZ717" s="35"/>
    </row>
    <row r="718" spans="31:104" ht="12.75"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BV718" s="35"/>
      <c r="BW718" s="35"/>
      <c r="BX718" s="35"/>
      <c r="BY718" s="35"/>
      <c r="BZ718" s="35"/>
      <c r="CA718" s="35"/>
      <c r="CB718" s="35"/>
      <c r="CC718" s="35"/>
      <c r="CD718" s="35"/>
      <c r="CE718" s="35"/>
      <c r="CF718" s="35"/>
      <c r="CG718" s="35"/>
      <c r="CH718" s="35"/>
      <c r="CI718" s="35"/>
      <c r="CJ718" s="35"/>
      <c r="CK718" s="35"/>
      <c r="CL718" s="35"/>
      <c r="CM718" s="35"/>
      <c r="CN718" s="35"/>
      <c r="CO718" s="35"/>
      <c r="CP718" s="35"/>
      <c r="CQ718" s="35"/>
      <c r="CR718" s="35"/>
      <c r="CS718" s="35"/>
      <c r="CT718" s="35"/>
      <c r="CU718" s="35"/>
      <c r="CV718" s="35"/>
      <c r="CW718" s="35"/>
      <c r="CX718" s="35"/>
      <c r="CY718" s="35"/>
      <c r="CZ718" s="35"/>
    </row>
    <row r="719" spans="31:104" ht="12.75"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BV719" s="35"/>
      <c r="BW719" s="35"/>
      <c r="BX719" s="35"/>
      <c r="BY719" s="35"/>
      <c r="BZ719" s="35"/>
      <c r="CA719" s="35"/>
      <c r="CB719" s="35"/>
      <c r="CC719" s="35"/>
      <c r="CD719" s="35"/>
      <c r="CE719" s="35"/>
      <c r="CF719" s="35"/>
      <c r="CG719" s="35"/>
      <c r="CH719" s="35"/>
      <c r="CI719" s="35"/>
      <c r="CJ719" s="35"/>
      <c r="CK719" s="35"/>
      <c r="CL719" s="35"/>
      <c r="CM719" s="35"/>
      <c r="CN719" s="35"/>
      <c r="CO719" s="35"/>
      <c r="CP719" s="35"/>
      <c r="CQ719" s="35"/>
      <c r="CR719" s="35"/>
      <c r="CS719" s="35"/>
      <c r="CT719" s="35"/>
      <c r="CU719" s="35"/>
      <c r="CV719" s="35"/>
      <c r="CW719" s="35"/>
      <c r="CX719" s="35"/>
      <c r="CY719" s="35"/>
      <c r="CZ719" s="35"/>
    </row>
    <row r="720" spans="31:104" ht="12.75"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BV720" s="35"/>
      <c r="BW720" s="35"/>
      <c r="BX720" s="35"/>
      <c r="BY720" s="35"/>
      <c r="BZ720" s="35"/>
      <c r="CA720" s="35"/>
      <c r="CB720" s="35"/>
      <c r="CC720" s="35"/>
      <c r="CD720" s="35"/>
      <c r="CE720" s="35"/>
      <c r="CF720" s="35"/>
      <c r="CG720" s="35"/>
      <c r="CH720" s="35"/>
      <c r="CI720" s="35"/>
      <c r="CJ720" s="35"/>
      <c r="CK720" s="35"/>
      <c r="CL720" s="35"/>
      <c r="CM720" s="35"/>
      <c r="CN720" s="35"/>
      <c r="CO720" s="35"/>
      <c r="CP720" s="35"/>
      <c r="CQ720" s="35"/>
      <c r="CR720" s="35"/>
      <c r="CS720" s="35"/>
      <c r="CT720" s="35"/>
      <c r="CU720" s="35"/>
      <c r="CV720" s="35"/>
      <c r="CW720" s="35"/>
      <c r="CX720" s="35"/>
      <c r="CY720" s="35"/>
      <c r="CZ720" s="35"/>
    </row>
    <row r="721" spans="31:104" ht="12.75"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5"/>
      <c r="BL721" s="35"/>
      <c r="BM721" s="35"/>
      <c r="BN721" s="35"/>
      <c r="BO721" s="35"/>
      <c r="BP721" s="35"/>
      <c r="BQ721" s="35"/>
      <c r="BR721" s="35"/>
      <c r="BS721" s="35"/>
      <c r="BT721" s="35"/>
      <c r="BU721" s="35"/>
      <c r="BV721" s="35"/>
      <c r="BW721" s="35"/>
      <c r="BX721" s="35"/>
      <c r="BY721" s="35"/>
      <c r="BZ721" s="35"/>
      <c r="CA721" s="35"/>
      <c r="CB721" s="35"/>
      <c r="CC721" s="35"/>
      <c r="CD721" s="35"/>
      <c r="CE721" s="35"/>
      <c r="CF721" s="35"/>
      <c r="CG721" s="35"/>
      <c r="CH721" s="35"/>
      <c r="CI721" s="35"/>
      <c r="CJ721" s="35"/>
      <c r="CK721" s="35"/>
      <c r="CL721" s="35"/>
      <c r="CM721" s="35"/>
      <c r="CN721" s="35"/>
      <c r="CO721" s="35"/>
      <c r="CP721" s="35"/>
      <c r="CQ721" s="35"/>
      <c r="CR721" s="35"/>
      <c r="CS721" s="35"/>
      <c r="CT721" s="35"/>
      <c r="CU721" s="35"/>
      <c r="CV721" s="35"/>
      <c r="CW721" s="35"/>
      <c r="CX721" s="35"/>
      <c r="CY721" s="35"/>
      <c r="CZ721" s="35"/>
    </row>
    <row r="722" spans="31:104" ht="12.75"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5"/>
      <c r="BL722" s="35"/>
      <c r="BM722" s="35"/>
      <c r="BN722" s="35"/>
      <c r="BO722" s="35"/>
      <c r="BP722" s="35"/>
      <c r="BQ722" s="35"/>
      <c r="BR722" s="35"/>
      <c r="BS722" s="35"/>
      <c r="BT722" s="35"/>
      <c r="BU722" s="35"/>
      <c r="BV722" s="35"/>
      <c r="BW722" s="35"/>
      <c r="BX722" s="35"/>
      <c r="BY722" s="35"/>
      <c r="BZ722" s="35"/>
      <c r="CA722" s="35"/>
      <c r="CB722" s="35"/>
      <c r="CC722" s="35"/>
      <c r="CD722" s="35"/>
      <c r="CE722" s="35"/>
      <c r="CF722" s="35"/>
      <c r="CG722" s="35"/>
      <c r="CH722" s="35"/>
      <c r="CI722" s="35"/>
      <c r="CJ722" s="35"/>
      <c r="CK722" s="35"/>
      <c r="CL722" s="35"/>
      <c r="CM722" s="35"/>
      <c r="CN722" s="35"/>
      <c r="CO722" s="35"/>
      <c r="CP722" s="35"/>
      <c r="CQ722" s="35"/>
      <c r="CR722" s="35"/>
      <c r="CS722" s="35"/>
      <c r="CT722" s="35"/>
      <c r="CU722" s="35"/>
      <c r="CV722" s="35"/>
      <c r="CW722" s="35"/>
      <c r="CX722" s="35"/>
      <c r="CY722" s="35"/>
      <c r="CZ722" s="35"/>
    </row>
    <row r="723" spans="31:104" ht="12.75"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BV723" s="35"/>
      <c r="BW723" s="35"/>
      <c r="BX723" s="35"/>
      <c r="BY723" s="35"/>
      <c r="BZ723" s="35"/>
      <c r="CA723" s="35"/>
      <c r="CB723" s="35"/>
      <c r="CC723" s="35"/>
      <c r="CD723" s="35"/>
      <c r="CE723" s="35"/>
      <c r="CF723" s="35"/>
      <c r="CG723" s="35"/>
      <c r="CH723" s="35"/>
      <c r="CI723" s="35"/>
      <c r="CJ723" s="35"/>
      <c r="CK723" s="35"/>
      <c r="CL723" s="35"/>
      <c r="CM723" s="35"/>
      <c r="CN723" s="35"/>
      <c r="CO723" s="35"/>
      <c r="CP723" s="35"/>
      <c r="CQ723" s="35"/>
      <c r="CR723" s="35"/>
      <c r="CS723" s="35"/>
      <c r="CT723" s="35"/>
      <c r="CU723" s="35"/>
      <c r="CV723" s="35"/>
      <c r="CW723" s="35"/>
      <c r="CX723" s="35"/>
      <c r="CY723" s="35"/>
      <c r="CZ723" s="35"/>
    </row>
    <row r="724" spans="31:104" ht="12.75"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BV724" s="35"/>
      <c r="BW724" s="35"/>
      <c r="BX724" s="35"/>
      <c r="BY724" s="35"/>
      <c r="BZ724" s="35"/>
      <c r="CA724" s="35"/>
      <c r="CB724" s="35"/>
      <c r="CC724" s="35"/>
      <c r="CD724" s="35"/>
      <c r="CE724" s="35"/>
      <c r="CF724" s="35"/>
      <c r="CG724" s="35"/>
      <c r="CH724" s="35"/>
      <c r="CI724" s="35"/>
      <c r="CJ724" s="35"/>
      <c r="CK724" s="35"/>
      <c r="CL724" s="35"/>
      <c r="CM724" s="35"/>
      <c r="CN724" s="35"/>
      <c r="CO724" s="35"/>
      <c r="CP724" s="35"/>
      <c r="CQ724" s="35"/>
      <c r="CR724" s="35"/>
      <c r="CS724" s="35"/>
      <c r="CT724" s="35"/>
      <c r="CU724" s="35"/>
      <c r="CV724" s="35"/>
      <c r="CW724" s="35"/>
      <c r="CX724" s="35"/>
      <c r="CY724" s="35"/>
      <c r="CZ724" s="35"/>
    </row>
    <row r="725" spans="31:104" ht="12.75"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  <c r="BU725" s="35"/>
      <c r="BV725" s="35"/>
      <c r="BW725" s="35"/>
      <c r="BX725" s="35"/>
      <c r="BY725" s="35"/>
      <c r="BZ725" s="35"/>
      <c r="CA725" s="35"/>
      <c r="CB725" s="35"/>
      <c r="CC725" s="35"/>
      <c r="CD725" s="35"/>
      <c r="CE725" s="35"/>
      <c r="CF725" s="35"/>
      <c r="CG725" s="35"/>
      <c r="CH725" s="35"/>
      <c r="CI725" s="35"/>
      <c r="CJ725" s="35"/>
      <c r="CK725" s="35"/>
      <c r="CL725" s="35"/>
      <c r="CM725" s="35"/>
      <c r="CN725" s="35"/>
      <c r="CO725" s="35"/>
      <c r="CP725" s="35"/>
      <c r="CQ725" s="35"/>
      <c r="CR725" s="35"/>
      <c r="CS725" s="35"/>
      <c r="CT725" s="35"/>
      <c r="CU725" s="35"/>
      <c r="CV725" s="35"/>
      <c r="CW725" s="35"/>
      <c r="CX725" s="35"/>
      <c r="CY725" s="35"/>
      <c r="CZ725" s="35"/>
    </row>
    <row r="726" spans="31:104" ht="12.75"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5"/>
      <c r="BL726" s="35"/>
      <c r="BM726" s="35"/>
      <c r="BN726" s="35"/>
      <c r="BO726" s="35"/>
      <c r="BP726" s="35"/>
      <c r="BQ726" s="35"/>
      <c r="BR726" s="35"/>
      <c r="BS726" s="35"/>
      <c r="BT726" s="35"/>
      <c r="BU726" s="35"/>
      <c r="BV726" s="35"/>
      <c r="BW726" s="35"/>
      <c r="BX726" s="35"/>
      <c r="BY726" s="35"/>
      <c r="BZ726" s="35"/>
      <c r="CA726" s="35"/>
      <c r="CB726" s="35"/>
      <c r="CC726" s="35"/>
      <c r="CD726" s="35"/>
      <c r="CE726" s="35"/>
      <c r="CF726" s="35"/>
      <c r="CG726" s="35"/>
      <c r="CH726" s="35"/>
      <c r="CI726" s="35"/>
      <c r="CJ726" s="35"/>
      <c r="CK726" s="35"/>
      <c r="CL726" s="35"/>
      <c r="CM726" s="35"/>
      <c r="CN726" s="35"/>
      <c r="CO726" s="35"/>
      <c r="CP726" s="35"/>
      <c r="CQ726" s="35"/>
      <c r="CR726" s="35"/>
      <c r="CS726" s="35"/>
      <c r="CT726" s="35"/>
      <c r="CU726" s="35"/>
      <c r="CV726" s="35"/>
      <c r="CW726" s="35"/>
      <c r="CX726" s="35"/>
      <c r="CY726" s="35"/>
      <c r="CZ726" s="35"/>
    </row>
    <row r="727" spans="31:104" ht="12.75"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  <c r="BU727" s="35"/>
      <c r="BV727" s="35"/>
      <c r="BW727" s="35"/>
      <c r="BX727" s="35"/>
      <c r="BY727" s="35"/>
      <c r="BZ727" s="35"/>
      <c r="CA727" s="35"/>
      <c r="CB727" s="35"/>
      <c r="CC727" s="35"/>
      <c r="CD727" s="35"/>
      <c r="CE727" s="35"/>
      <c r="CF727" s="35"/>
      <c r="CG727" s="35"/>
      <c r="CH727" s="35"/>
      <c r="CI727" s="35"/>
      <c r="CJ727" s="35"/>
      <c r="CK727" s="35"/>
      <c r="CL727" s="35"/>
      <c r="CM727" s="35"/>
      <c r="CN727" s="35"/>
      <c r="CO727" s="35"/>
      <c r="CP727" s="35"/>
      <c r="CQ727" s="35"/>
      <c r="CR727" s="35"/>
      <c r="CS727" s="35"/>
      <c r="CT727" s="35"/>
      <c r="CU727" s="35"/>
      <c r="CV727" s="35"/>
      <c r="CW727" s="35"/>
      <c r="CX727" s="35"/>
      <c r="CY727" s="35"/>
      <c r="CZ727" s="35"/>
    </row>
    <row r="728" spans="31:104" ht="12.75"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BV728" s="35"/>
      <c r="BW728" s="35"/>
      <c r="BX728" s="35"/>
      <c r="BY728" s="35"/>
      <c r="BZ728" s="35"/>
      <c r="CA728" s="35"/>
      <c r="CB728" s="35"/>
      <c r="CC728" s="35"/>
      <c r="CD728" s="35"/>
      <c r="CE728" s="35"/>
      <c r="CF728" s="35"/>
      <c r="CG728" s="35"/>
      <c r="CH728" s="35"/>
      <c r="CI728" s="35"/>
      <c r="CJ728" s="35"/>
      <c r="CK728" s="35"/>
      <c r="CL728" s="35"/>
      <c r="CM728" s="35"/>
      <c r="CN728" s="35"/>
      <c r="CO728" s="35"/>
      <c r="CP728" s="35"/>
      <c r="CQ728" s="35"/>
      <c r="CR728" s="35"/>
      <c r="CS728" s="35"/>
      <c r="CT728" s="35"/>
      <c r="CU728" s="35"/>
      <c r="CV728" s="35"/>
      <c r="CW728" s="35"/>
      <c r="CX728" s="35"/>
      <c r="CY728" s="35"/>
      <c r="CZ728" s="35"/>
    </row>
    <row r="729" spans="31:104" ht="12.75"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BV729" s="35"/>
      <c r="BW729" s="35"/>
      <c r="BX729" s="35"/>
      <c r="BY729" s="35"/>
      <c r="BZ729" s="35"/>
      <c r="CA729" s="35"/>
      <c r="CB729" s="35"/>
      <c r="CC729" s="35"/>
      <c r="CD729" s="35"/>
      <c r="CE729" s="35"/>
      <c r="CF729" s="35"/>
      <c r="CG729" s="35"/>
      <c r="CH729" s="35"/>
      <c r="CI729" s="35"/>
      <c r="CJ729" s="35"/>
      <c r="CK729" s="35"/>
      <c r="CL729" s="35"/>
      <c r="CM729" s="35"/>
      <c r="CN729" s="35"/>
      <c r="CO729" s="35"/>
      <c r="CP729" s="35"/>
      <c r="CQ729" s="35"/>
      <c r="CR729" s="35"/>
      <c r="CS729" s="35"/>
      <c r="CT729" s="35"/>
      <c r="CU729" s="35"/>
      <c r="CV729" s="35"/>
      <c r="CW729" s="35"/>
      <c r="CX729" s="35"/>
      <c r="CY729" s="35"/>
      <c r="CZ729" s="35"/>
    </row>
    <row r="730" spans="31:104" ht="12.75"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BV730" s="35"/>
      <c r="BW730" s="35"/>
      <c r="BX730" s="35"/>
      <c r="BY730" s="35"/>
      <c r="BZ730" s="35"/>
      <c r="CA730" s="35"/>
      <c r="CB730" s="35"/>
      <c r="CC730" s="35"/>
      <c r="CD730" s="35"/>
      <c r="CE730" s="35"/>
      <c r="CF730" s="35"/>
      <c r="CG730" s="35"/>
      <c r="CH730" s="35"/>
      <c r="CI730" s="35"/>
      <c r="CJ730" s="35"/>
      <c r="CK730" s="35"/>
      <c r="CL730" s="35"/>
      <c r="CM730" s="35"/>
      <c r="CN730" s="35"/>
      <c r="CO730" s="35"/>
      <c r="CP730" s="35"/>
      <c r="CQ730" s="35"/>
      <c r="CR730" s="35"/>
      <c r="CS730" s="35"/>
      <c r="CT730" s="35"/>
      <c r="CU730" s="35"/>
      <c r="CV730" s="35"/>
      <c r="CW730" s="35"/>
      <c r="CX730" s="35"/>
      <c r="CY730" s="35"/>
      <c r="CZ730" s="35"/>
    </row>
    <row r="731" spans="31:104" ht="12.75"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BV731" s="35"/>
      <c r="BW731" s="35"/>
      <c r="BX731" s="35"/>
      <c r="BY731" s="35"/>
      <c r="BZ731" s="35"/>
      <c r="CA731" s="35"/>
      <c r="CB731" s="35"/>
      <c r="CC731" s="35"/>
      <c r="CD731" s="35"/>
      <c r="CE731" s="35"/>
      <c r="CF731" s="35"/>
      <c r="CG731" s="35"/>
      <c r="CH731" s="35"/>
      <c r="CI731" s="35"/>
      <c r="CJ731" s="35"/>
      <c r="CK731" s="35"/>
      <c r="CL731" s="35"/>
      <c r="CM731" s="35"/>
      <c r="CN731" s="35"/>
      <c r="CO731" s="35"/>
      <c r="CP731" s="35"/>
      <c r="CQ731" s="35"/>
      <c r="CR731" s="35"/>
      <c r="CS731" s="35"/>
      <c r="CT731" s="35"/>
      <c r="CU731" s="35"/>
      <c r="CV731" s="35"/>
      <c r="CW731" s="35"/>
      <c r="CX731" s="35"/>
      <c r="CY731" s="35"/>
      <c r="CZ731" s="35"/>
    </row>
    <row r="732" spans="31:104" ht="12.75"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5"/>
      <c r="BL732" s="35"/>
      <c r="BM732" s="35"/>
      <c r="BN732" s="35"/>
      <c r="BO732" s="35"/>
      <c r="BP732" s="35"/>
      <c r="BQ732" s="35"/>
      <c r="BR732" s="35"/>
      <c r="BS732" s="35"/>
      <c r="BT732" s="35"/>
      <c r="BU732" s="35"/>
      <c r="BV732" s="35"/>
      <c r="BW732" s="35"/>
      <c r="BX732" s="35"/>
      <c r="BY732" s="35"/>
      <c r="BZ732" s="35"/>
      <c r="CA732" s="35"/>
      <c r="CB732" s="35"/>
      <c r="CC732" s="35"/>
      <c r="CD732" s="35"/>
      <c r="CE732" s="35"/>
      <c r="CF732" s="35"/>
      <c r="CG732" s="35"/>
      <c r="CH732" s="35"/>
      <c r="CI732" s="35"/>
      <c r="CJ732" s="35"/>
      <c r="CK732" s="35"/>
      <c r="CL732" s="35"/>
      <c r="CM732" s="35"/>
      <c r="CN732" s="35"/>
      <c r="CO732" s="35"/>
      <c r="CP732" s="35"/>
      <c r="CQ732" s="35"/>
      <c r="CR732" s="35"/>
      <c r="CS732" s="35"/>
      <c r="CT732" s="35"/>
      <c r="CU732" s="35"/>
      <c r="CV732" s="35"/>
      <c r="CW732" s="35"/>
      <c r="CX732" s="35"/>
      <c r="CY732" s="35"/>
      <c r="CZ732" s="35"/>
    </row>
    <row r="733" spans="31:104" ht="12.75"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BV733" s="35"/>
      <c r="BW733" s="35"/>
      <c r="BX733" s="35"/>
      <c r="BY733" s="35"/>
      <c r="BZ733" s="35"/>
      <c r="CA733" s="35"/>
      <c r="CB733" s="35"/>
      <c r="CC733" s="35"/>
      <c r="CD733" s="35"/>
      <c r="CE733" s="35"/>
      <c r="CF733" s="35"/>
      <c r="CG733" s="35"/>
      <c r="CH733" s="35"/>
      <c r="CI733" s="35"/>
      <c r="CJ733" s="35"/>
      <c r="CK733" s="35"/>
      <c r="CL733" s="35"/>
      <c r="CM733" s="35"/>
      <c r="CN733" s="35"/>
      <c r="CO733" s="35"/>
      <c r="CP733" s="35"/>
      <c r="CQ733" s="35"/>
      <c r="CR733" s="35"/>
      <c r="CS733" s="35"/>
      <c r="CT733" s="35"/>
      <c r="CU733" s="35"/>
      <c r="CV733" s="35"/>
      <c r="CW733" s="35"/>
      <c r="CX733" s="35"/>
      <c r="CY733" s="35"/>
      <c r="CZ733" s="35"/>
    </row>
    <row r="734" spans="31:104" ht="12.75"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5"/>
      <c r="BL734" s="35"/>
      <c r="BM734" s="35"/>
      <c r="BN734" s="35"/>
      <c r="BO734" s="35"/>
      <c r="BP734" s="35"/>
      <c r="BQ734" s="35"/>
      <c r="BR734" s="35"/>
      <c r="BS734" s="35"/>
      <c r="BT734" s="35"/>
      <c r="BU734" s="35"/>
      <c r="BV734" s="35"/>
      <c r="BW734" s="35"/>
      <c r="BX734" s="35"/>
      <c r="BY734" s="35"/>
      <c r="BZ734" s="35"/>
      <c r="CA734" s="35"/>
      <c r="CB734" s="35"/>
      <c r="CC734" s="35"/>
      <c r="CD734" s="35"/>
      <c r="CE734" s="35"/>
      <c r="CF734" s="35"/>
      <c r="CG734" s="35"/>
      <c r="CH734" s="35"/>
      <c r="CI734" s="35"/>
      <c r="CJ734" s="35"/>
      <c r="CK734" s="35"/>
      <c r="CL734" s="35"/>
      <c r="CM734" s="35"/>
      <c r="CN734" s="35"/>
      <c r="CO734" s="35"/>
      <c r="CP734" s="35"/>
      <c r="CQ734" s="35"/>
      <c r="CR734" s="35"/>
      <c r="CS734" s="35"/>
      <c r="CT734" s="35"/>
      <c r="CU734" s="35"/>
      <c r="CV734" s="35"/>
      <c r="CW734" s="35"/>
      <c r="CX734" s="35"/>
      <c r="CY734" s="35"/>
      <c r="CZ734" s="35"/>
    </row>
    <row r="735" spans="31:104" ht="12.75"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BV735" s="35"/>
      <c r="BW735" s="35"/>
      <c r="BX735" s="35"/>
      <c r="BY735" s="35"/>
      <c r="BZ735" s="35"/>
      <c r="CA735" s="35"/>
      <c r="CB735" s="35"/>
      <c r="CC735" s="35"/>
      <c r="CD735" s="35"/>
      <c r="CE735" s="35"/>
      <c r="CF735" s="35"/>
      <c r="CG735" s="35"/>
      <c r="CH735" s="35"/>
      <c r="CI735" s="35"/>
      <c r="CJ735" s="35"/>
      <c r="CK735" s="35"/>
      <c r="CL735" s="35"/>
      <c r="CM735" s="35"/>
      <c r="CN735" s="35"/>
      <c r="CO735" s="35"/>
      <c r="CP735" s="35"/>
      <c r="CQ735" s="35"/>
      <c r="CR735" s="35"/>
      <c r="CS735" s="35"/>
      <c r="CT735" s="35"/>
      <c r="CU735" s="35"/>
      <c r="CV735" s="35"/>
      <c r="CW735" s="35"/>
      <c r="CX735" s="35"/>
      <c r="CY735" s="35"/>
      <c r="CZ735" s="35"/>
    </row>
    <row r="736" spans="31:104" ht="12.75"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5"/>
      <c r="BL736" s="35"/>
      <c r="BM736" s="35"/>
      <c r="BN736" s="35"/>
      <c r="BO736" s="35"/>
      <c r="BP736" s="35"/>
      <c r="BQ736" s="35"/>
      <c r="BR736" s="35"/>
      <c r="BS736" s="35"/>
      <c r="BT736" s="35"/>
      <c r="BU736" s="35"/>
      <c r="BV736" s="35"/>
      <c r="BW736" s="35"/>
      <c r="BX736" s="35"/>
      <c r="BY736" s="35"/>
      <c r="BZ736" s="35"/>
      <c r="CA736" s="35"/>
      <c r="CB736" s="35"/>
      <c r="CC736" s="35"/>
      <c r="CD736" s="35"/>
      <c r="CE736" s="35"/>
      <c r="CF736" s="35"/>
      <c r="CG736" s="35"/>
      <c r="CH736" s="35"/>
      <c r="CI736" s="35"/>
      <c r="CJ736" s="35"/>
      <c r="CK736" s="35"/>
      <c r="CL736" s="35"/>
      <c r="CM736" s="35"/>
      <c r="CN736" s="35"/>
      <c r="CO736" s="35"/>
      <c r="CP736" s="35"/>
      <c r="CQ736" s="35"/>
      <c r="CR736" s="35"/>
      <c r="CS736" s="35"/>
      <c r="CT736" s="35"/>
      <c r="CU736" s="35"/>
      <c r="CV736" s="35"/>
      <c r="CW736" s="35"/>
      <c r="CX736" s="35"/>
      <c r="CY736" s="35"/>
      <c r="CZ736" s="35"/>
    </row>
    <row r="737" spans="31:104" ht="12.75"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BV737" s="35"/>
      <c r="BW737" s="35"/>
      <c r="BX737" s="35"/>
      <c r="BY737" s="35"/>
      <c r="BZ737" s="35"/>
      <c r="CA737" s="35"/>
      <c r="CB737" s="35"/>
      <c r="CC737" s="35"/>
      <c r="CD737" s="35"/>
      <c r="CE737" s="35"/>
      <c r="CF737" s="35"/>
      <c r="CG737" s="35"/>
      <c r="CH737" s="35"/>
      <c r="CI737" s="35"/>
      <c r="CJ737" s="35"/>
      <c r="CK737" s="35"/>
      <c r="CL737" s="35"/>
      <c r="CM737" s="35"/>
      <c r="CN737" s="35"/>
      <c r="CO737" s="35"/>
      <c r="CP737" s="35"/>
      <c r="CQ737" s="35"/>
      <c r="CR737" s="35"/>
      <c r="CS737" s="35"/>
      <c r="CT737" s="35"/>
      <c r="CU737" s="35"/>
      <c r="CV737" s="35"/>
      <c r="CW737" s="35"/>
      <c r="CX737" s="35"/>
      <c r="CY737" s="35"/>
      <c r="CZ737" s="35"/>
    </row>
    <row r="738" spans="31:104" ht="12.75"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5"/>
      <c r="BL738" s="35"/>
      <c r="BM738" s="35"/>
      <c r="BN738" s="35"/>
      <c r="BO738" s="35"/>
      <c r="BP738" s="35"/>
      <c r="BQ738" s="35"/>
      <c r="BR738" s="35"/>
      <c r="BS738" s="35"/>
      <c r="BT738" s="35"/>
      <c r="BU738" s="35"/>
      <c r="BV738" s="35"/>
      <c r="BW738" s="35"/>
      <c r="BX738" s="35"/>
      <c r="BY738" s="35"/>
      <c r="BZ738" s="35"/>
      <c r="CA738" s="35"/>
      <c r="CB738" s="35"/>
      <c r="CC738" s="35"/>
      <c r="CD738" s="35"/>
      <c r="CE738" s="35"/>
      <c r="CF738" s="35"/>
      <c r="CG738" s="35"/>
      <c r="CH738" s="35"/>
      <c r="CI738" s="35"/>
      <c r="CJ738" s="35"/>
      <c r="CK738" s="35"/>
      <c r="CL738" s="35"/>
      <c r="CM738" s="35"/>
      <c r="CN738" s="35"/>
      <c r="CO738" s="35"/>
      <c r="CP738" s="35"/>
      <c r="CQ738" s="35"/>
      <c r="CR738" s="35"/>
      <c r="CS738" s="35"/>
      <c r="CT738" s="35"/>
      <c r="CU738" s="35"/>
      <c r="CV738" s="35"/>
      <c r="CW738" s="35"/>
      <c r="CX738" s="35"/>
      <c r="CY738" s="35"/>
      <c r="CZ738" s="35"/>
    </row>
    <row r="739" spans="31:104" ht="12.75"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BV739" s="35"/>
      <c r="BW739" s="35"/>
      <c r="BX739" s="35"/>
      <c r="BY739" s="35"/>
      <c r="BZ739" s="35"/>
      <c r="CA739" s="35"/>
      <c r="CB739" s="35"/>
      <c r="CC739" s="35"/>
      <c r="CD739" s="35"/>
      <c r="CE739" s="35"/>
      <c r="CF739" s="35"/>
      <c r="CG739" s="35"/>
      <c r="CH739" s="35"/>
      <c r="CI739" s="35"/>
      <c r="CJ739" s="35"/>
      <c r="CK739" s="35"/>
      <c r="CL739" s="35"/>
      <c r="CM739" s="35"/>
      <c r="CN739" s="35"/>
      <c r="CO739" s="35"/>
      <c r="CP739" s="35"/>
      <c r="CQ739" s="35"/>
      <c r="CR739" s="35"/>
      <c r="CS739" s="35"/>
      <c r="CT739" s="35"/>
      <c r="CU739" s="35"/>
      <c r="CV739" s="35"/>
      <c r="CW739" s="35"/>
      <c r="CX739" s="35"/>
      <c r="CY739" s="35"/>
      <c r="CZ739" s="35"/>
    </row>
    <row r="740" spans="31:104" ht="12.75"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BV740" s="35"/>
      <c r="BW740" s="35"/>
      <c r="BX740" s="35"/>
      <c r="BY740" s="35"/>
      <c r="BZ740" s="35"/>
      <c r="CA740" s="35"/>
      <c r="CB740" s="35"/>
      <c r="CC740" s="35"/>
      <c r="CD740" s="35"/>
      <c r="CE740" s="35"/>
      <c r="CF740" s="35"/>
      <c r="CG740" s="35"/>
      <c r="CH740" s="35"/>
      <c r="CI740" s="35"/>
      <c r="CJ740" s="35"/>
      <c r="CK740" s="35"/>
      <c r="CL740" s="35"/>
      <c r="CM740" s="35"/>
      <c r="CN740" s="35"/>
      <c r="CO740" s="35"/>
      <c r="CP740" s="35"/>
      <c r="CQ740" s="35"/>
      <c r="CR740" s="35"/>
      <c r="CS740" s="35"/>
      <c r="CT740" s="35"/>
      <c r="CU740" s="35"/>
      <c r="CV740" s="35"/>
      <c r="CW740" s="35"/>
      <c r="CX740" s="35"/>
      <c r="CY740" s="35"/>
      <c r="CZ740" s="35"/>
    </row>
    <row r="741" spans="31:104" ht="12.75"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5"/>
      <c r="BL741" s="35"/>
      <c r="BM741" s="35"/>
      <c r="BN741" s="35"/>
      <c r="BO741" s="35"/>
      <c r="BP741" s="35"/>
      <c r="BQ741" s="35"/>
      <c r="BR741" s="35"/>
      <c r="BS741" s="35"/>
      <c r="BT741" s="35"/>
      <c r="BU741" s="35"/>
      <c r="BV741" s="35"/>
      <c r="BW741" s="35"/>
      <c r="BX741" s="35"/>
      <c r="BY741" s="35"/>
      <c r="BZ741" s="35"/>
      <c r="CA741" s="35"/>
      <c r="CB741" s="35"/>
      <c r="CC741" s="35"/>
      <c r="CD741" s="35"/>
      <c r="CE741" s="35"/>
      <c r="CF741" s="35"/>
      <c r="CG741" s="35"/>
      <c r="CH741" s="35"/>
      <c r="CI741" s="35"/>
      <c r="CJ741" s="35"/>
      <c r="CK741" s="35"/>
      <c r="CL741" s="35"/>
      <c r="CM741" s="35"/>
      <c r="CN741" s="35"/>
      <c r="CO741" s="35"/>
      <c r="CP741" s="35"/>
      <c r="CQ741" s="35"/>
      <c r="CR741" s="35"/>
      <c r="CS741" s="35"/>
      <c r="CT741" s="35"/>
      <c r="CU741" s="35"/>
      <c r="CV741" s="35"/>
      <c r="CW741" s="35"/>
      <c r="CX741" s="35"/>
      <c r="CY741" s="35"/>
      <c r="CZ741" s="35"/>
    </row>
    <row r="742" spans="31:104" ht="12.75"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BV742" s="35"/>
      <c r="BW742" s="35"/>
      <c r="BX742" s="35"/>
      <c r="BY742" s="35"/>
      <c r="BZ742" s="35"/>
      <c r="CA742" s="35"/>
      <c r="CB742" s="35"/>
      <c r="CC742" s="35"/>
      <c r="CD742" s="35"/>
      <c r="CE742" s="35"/>
      <c r="CF742" s="35"/>
      <c r="CG742" s="35"/>
      <c r="CH742" s="35"/>
      <c r="CI742" s="35"/>
      <c r="CJ742" s="35"/>
      <c r="CK742" s="35"/>
      <c r="CL742" s="35"/>
      <c r="CM742" s="35"/>
      <c r="CN742" s="35"/>
      <c r="CO742" s="35"/>
      <c r="CP742" s="35"/>
      <c r="CQ742" s="35"/>
      <c r="CR742" s="35"/>
      <c r="CS742" s="35"/>
      <c r="CT742" s="35"/>
      <c r="CU742" s="35"/>
      <c r="CV742" s="35"/>
      <c r="CW742" s="35"/>
      <c r="CX742" s="35"/>
      <c r="CY742" s="35"/>
      <c r="CZ742" s="35"/>
    </row>
    <row r="743" spans="31:104" ht="12.75"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BV743" s="35"/>
      <c r="BW743" s="35"/>
      <c r="BX743" s="35"/>
      <c r="BY743" s="35"/>
      <c r="BZ743" s="35"/>
      <c r="CA743" s="35"/>
      <c r="CB743" s="35"/>
      <c r="CC743" s="35"/>
      <c r="CD743" s="35"/>
      <c r="CE743" s="35"/>
      <c r="CF743" s="35"/>
      <c r="CG743" s="35"/>
      <c r="CH743" s="35"/>
      <c r="CI743" s="35"/>
      <c r="CJ743" s="35"/>
      <c r="CK743" s="35"/>
      <c r="CL743" s="35"/>
      <c r="CM743" s="35"/>
      <c r="CN743" s="35"/>
      <c r="CO743" s="35"/>
      <c r="CP743" s="35"/>
      <c r="CQ743" s="35"/>
      <c r="CR743" s="35"/>
      <c r="CS743" s="35"/>
      <c r="CT743" s="35"/>
      <c r="CU743" s="35"/>
      <c r="CV743" s="35"/>
      <c r="CW743" s="35"/>
      <c r="CX743" s="35"/>
      <c r="CY743" s="35"/>
      <c r="CZ743" s="35"/>
    </row>
    <row r="744" spans="31:104" ht="12.75"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  <c r="BU744" s="35"/>
      <c r="BV744" s="35"/>
      <c r="BW744" s="35"/>
      <c r="BX744" s="35"/>
      <c r="BY744" s="35"/>
      <c r="BZ744" s="35"/>
      <c r="CA744" s="35"/>
      <c r="CB744" s="35"/>
      <c r="CC744" s="35"/>
      <c r="CD744" s="35"/>
      <c r="CE744" s="35"/>
      <c r="CF744" s="35"/>
      <c r="CG744" s="35"/>
      <c r="CH744" s="35"/>
      <c r="CI744" s="35"/>
      <c r="CJ744" s="35"/>
      <c r="CK744" s="35"/>
      <c r="CL744" s="35"/>
      <c r="CM744" s="35"/>
      <c r="CN744" s="35"/>
      <c r="CO744" s="35"/>
      <c r="CP744" s="35"/>
      <c r="CQ744" s="35"/>
      <c r="CR744" s="35"/>
      <c r="CS744" s="35"/>
      <c r="CT744" s="35"/>
      <c r="CU744" s="35"/>
      <c r="CV744" s="35"/>
      <c r="CW744" s="35"/>
      <c r="CX744" s="35"/>
      <c r="CY744" s="35"/>
      <c r="CZ744" s="35"/>
    </row>
    <row r="745" spans="31:104" ht="12.75"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BV745" s="35"/>
      <c r="BW745" s="35"/>
      <c r="BX745" s="35"/>
      <c r="BY745" s="35"/>
      <c r="BZ745" s="35"/>
      <c r="CA745" s="35"/>
      <c r="CB745" s="35"/>
      <c r="CC745" s="35"/>
      <c r="CD745" s="35"/>
      <c r="CE745" s="35"/>
      <c r="CF745" s="35"/>
      <c r="CG745" s="35"/>
      <c r="CH745" s="35"/>
      <c r="CI745" s="35"/>
      <c r="CJ745" s="35"/>
      <c r="CK745" s="35"/>
      <c r="CL745" s="35"/>
      <c r="CM745" s="35"/>
      <c r="CN745" s="35"/>
      <c r="CO745" s="35"/>
      <c r="CP745" s="35"/>
      <c r="CQ745" s="35"/>
      <c r="CR745" s="35"/>
      <c r="CS745" s="35"/>
      <c r="CT745" s="35"/>
      <c r="CU745" s="35"/>
      <c r="CV745" s="35"/>
      <c r="CW745" s="35"/>
      <c r="CX745" s="35"/>
      <c r="CY745" s="35"/>
      <c r="CZ745" s="35"/>
    </row>
    <row r="746" spans="31:104" ht="12.75"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BV746" s="35"/>
      <c r="BW746" s="35"/>
      <c r="BX746" s="35"/>
      <c r="BY746" s="35"/>
      <c r="BZ746" s="35"/>
      <c r="CA746" s="35"/>
      <c r="CB746" s="35"/>
      <c r="CC746" s="35"/>
      <c r="CD746" s="35"/>
      <c r="CE746" s="35"/>
      <c r="CF746" s="35"/>
      <c r="CG746" s="35"/>
      <c r="CH746" s="35"/>
      <c r="CI746" s="35"/>
      <c r="CJ746" s="35"/>
      <c r="CK746" s="35"/>
      <c r="CL746" s="35"/>
      <c r="CM746" s="35"/>
      <c r="CN746" s="35"/>
      <c r="CO746" s="35"/>
      <c r="CP746" s="35"/>
      <c r="CQ746" s="35"/>
      <c r="CR746" s="35"/>
      <c r="CS746" s="35"/>
      <c r="CT746" s="35"/>
      <c r="CU746" s="35"/>
      <c r="CV746" s="35"/>
      <c r="CW746" s="35"/>
      <c r="CX746" s="35"/>
      <c r="CY746" s="35"/>
      <c r="CZ746" s="35"/>
    </row>
    <row r="747" spans="31:104" ht="12.75"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BV747" s="35"/>
      <c r="BW747" s="35"/>
      <c r="BX747" s="35"/>
      <c r="BY747" s="35"/>
      <c r="BZ747" s="35"/>
      <c r="CA747" s="35"/>
      <c r="CB747" s="35"/>
      <c r="CC747" s="35"/>
      <c r="CD747" s="35"/>
      <c r="CE747" s="35"/>
      <c r="CF747" s="35"/>
      <c r="CG747" s="35"/>
      <c r="CH747" s="35"/>
      <c r="CI747" s="35"/>
      <c r="CJ747" s="35"/>
      <c r="CK747" s="35"/>
      <c r="CL747" s="35"/>
      <c r="CM747" s="35"/>
      <c r="CN747" s="35"/>
      <c r="CO747" s="35"/>
      <c r="CP747" s="35"/>
      <c r="CQ747" s="35"/>
      <c r="CR747" s="35"/>
      <c r="CS747" s="35"/>
      <c r="CT747" s="35"/>
      <c r="CU747" s="35"/>
      <c r="CV747" s="35"/>
      <c r="CW747" s="35"/>
      <c r="CX747" s="35"/>
      <c r="CY747" s="35"/>
      <c r="CZ747" s="35"/>
    </row>
    <row r="748" spans="31:104" ht="12.75"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BV748" s="35"/>
      <c r="BW748" s="35"/>
      <c r="BX748" s="35"/>
      <c r="BY748" s="35"/>
      <c r="BZ748" s="35"/>
      <c r="CA748" s="35"/>
      <c r="CB748" s="35"/>
      <c r="CC748" s="35"/>
      <c r="CD748" s="35"/>
      <c r="CE748" s="35"/>
      <c r="CF748" s="35"/>
      <c r="CG748" s="35"/>
      <c r="CH748" s="35"/>
      <c r="CI748" s="35"/>
      <c r="CJ748" s="35"/>
      <c r="CK748" s="35"/>
      <c r="CL748" s="35"/>
      <c r="CM748" s="35"/>
      <c r="CN748" s="35"/>
      <c r="CO748" s="35"/>
      <c r="CP748" s="35"/>
      <c r="CQ748" s="35"/>
      <c r="CR748" s="35"/>
      <c r="CS748" s="35"/>
      <c r="CT748" s="35"/>
      <c r="CU748" s="35"/>
      <c r="CV748" s="35"/>
      <c r="CW748" s="35"/>
      <c r="CX748" s="35"/>
      <c r="CY748" s="35"/>
      <c r="CZ748" s="35"/>
    </row>
    <row r="749" spans="31:104" ht="12.75"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BV749" s="35"/>
      <c r="BW749" s="35"/>
      <c r="BX749" s="35"/>
      <c r="BY749" s="35"/>
      <c r="BZ749" s="35"/>
      <c r="CA749" s="35"/>
      <c r="CB749" s="35"/>
      <c r="CC749" s="35"/>
      <c r="CD749" s="35"/>
      <c r="CE749" s="35"/>
      <c r="CF749" s="35"/>
      <c r="CG749" s="35"/>
      <c r="CH749" s="35"/>
      <c r="CI749" s="35"/>
      <c r="CJ749" s="35"/>
      <c r="CK749" s="35"/>
      <c r="CL749" s="35"/>
      <c r="CM749" s="35"/>
      <c r="CN749" s="35"/>
      <c r="CO749" s="35"/>
      <c r="CP749" s="35"/>
      <c r="CQ749" s="35"/>
      <c r="CR749" s="35"/>
      <c r="CS749" s="35"/>
      <c r="CT749" s="35"/>
      <c r="CU749" s="35"/>
      <c r="CV749" s="35"/>
      <c r="CW749" s="35"/>
      <c r="CX749" s="35"/>
      <c r="CY749" s="35"/>
      <c r="CZ749" s="35"/>
    </row>
    <row r="750" spans="31:104" ht="12.75"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BV750" s="35"/>
      <c r="BW750" s="35"/>
      <c r="BX750" s="35"/>
      <c r="BY750" s="35"/>
      <c r="BZ750" s="35"/>
      <c r="CA750" s="35"/>
      <c r="CB750" s="35"/>
      <c r="CC750" s="35"/>
      <c r="CD750" s="35"/>
      <c r="CE750" s="35"/>
      <c r="CF750" s="35"/>
      <c r="CG750" s="35"/>
      <c r="CH750" s="35"/>
      <c r="CI750" s="35"/>
      <c r="CJ750" s="35"/>
      <c r="CK750" s="35"/>
      <c r="CL750" s="35"/>
      <c r="CM750" s="35"/>
      <c r="CN750" s="35"/>
      <c r="CO750" s="35"/>
      <c r="CP750" s="35"/>
      <c r="CQ750" s="35"/>
      <c r="CR750" s="35"/>
      <c r="CS750" s="35"/>
      <c r="CT750" s="35"/>
      <c r="CU750" s="35"/>
      <c r="CV750" s="35"/>
      <c r="CW750" s="35"/>
      <c r="CX750" s="35"/>
      <c r="CY750" s="35"/>
      <c r="CZ750" s="35"/>
    </row>
    <row r="751" spans="31:104" ht="12.75"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5"/>
      <c r="BL751" s="35"/>
      <c r="BM751" s="35"/>
      <c r="BN751" s="35"/>
      <c r="BO751" s="35"/>
      <c r="BP751" s="35"/>
      <c r="BQ751" s="35"/>
      <c r="BR751" s="35"/>
      <c r="BS751" s="35"/>
      <c r="BT751" s="35"/>
      <c r="BU751" s="35"/>
      <c r="BV751" s="35"/>
      <c r="BW751" s="35"/>
      <c r="BX751" s="35"/>
      <c r="BY751" s="35"/>
      <c r="BZ751" s="35"/>
      <c r="CA751" s="35"/>
      <c r="CB751" s="35"/>
      <c r="CC751" s="35"/>
      <c r="CD751" s="35"/>
      <c r="CE751" s="35"/>
      <c r="CF751" s="35"/>
      <c r="CG751" s="35"/>
      <c r="CH751" s="35"/>
      <c r="CI751" s="35"/>
      <c r="CJ751" s="35"/>
      <c r="CK751" s="35"/>
      <c r="CL751" s="35"/>
      <c r="CM751" s="35"/>
      <c r="CN751" s="35"/>
      <c r="CO751" s="35"/>
      <c r="CP751" s="35"/>
      <c r="CQ751" s="35"/>
      <c r="CR751" s="35"/>
      <c r="CS751" s="35"/>
      <c r="CT751" s="35"/>
      <c r="CU751" s="35"/>
      <c r="CV751" s="35"/>
      <c r="CW751" s="35"/>
      <c r="CX751" s="35"/>
      <c r="CY751" s="35"/>
      <c r="CZ751" s="35"/>
    </row>
    <row r="752" spans="31:104" ht="12.75"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  <c r="BK752" s="35"/>
      <c r="BL752" s="35"/>
      <c r="BM752" s="35"/>
      <c r="BN752" s="35"/>
      <c r="BO752" s="35"/>
      <c r="BP752" s="35"/>
      <c r="BQ752" s="35"/>
      <c r="BR752" s="35"/>
      <c r="BS752" s="35"/>
      <c r="BT752" s="35"/>
      <c r="BU752" s="35"/>
      <c r="BV752" s="35"/>
      <c r="BW752" s="35"/>
      <c r="BX752" s="35"/>
      <c r="BY752" s="35"/>
      <c r="BZ752" s="35"/>
      <c r="CA752" s="35"/>
      <c r="CB752" s="35"/>
      <c r="CC752" s="35"/>
      <c r="CD752" s="35"/>
      <c r="CE752" s="35"/>
      <c r="CF752" s="35"/>
      <c r="CG752" s="35"/>
      <c r="CH752" s="35"/>
      <c r="CI752" s="35"/>
      <c r="CJ752" s="35"/>
      <c r="CK752" s="35"/>
      <c r="CL752" s="35"/>
      <c r="CM752" s="35"/>
      <c r="CN752" s="35"/>
      <c r="CO752" s="35"/>
      <c r="CP752" s="35"/>
      <c r="CQ752" s="35"/>
      <c r="CR752" s="35"/>
      <c r="CS752" s="35"/>
      <c r="CT752" s="35"/>
      <c r="CU752" s="35"/>
      <c r="CV752" s="35"/>
      <c r="CW752" s="35"/>
      <c r="CX752" s="35"/>
      <c r="CY752" s="35"/>
      <c r="CZ752" s="35"/>
    </row>
    <row r="753" spans="31:104" ht="12.75"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  <c r="BX753" s="35"/>
      <c r="BY753" s="35"/>
      <c r="BZ753" s="35"/>
      <c r="CA753" s="35"/>
      <c r="CB753" s="35"/>
      <c r="CC753" s="35"/>
      <c r="CD753" s="35"/>
      <c r="CE753" s="35"/>
      <c r="CF753" s="35"/>
      <c r="CG753" s="35"/>
      <c r="CH753" s="35"/>
      <c r="CI753" s="35"/>
      <c r="CJ753" s="35"/>
      <c r="CK753" s="35"/>
      <c r="CL753" s="35"/>
      <c r="CM753" s="35"/>
      <c r="CN753" s="35"/>
      <c r="CO753" s="35"/>
      <c r="CP753" s="35"/>
      <c r="CQ753" s="35"/>
      <c r="CR753" s="35"/>
      <c r="CS753" s="35"/>
      <c r="CT753" s="35"/>
      <c r="CU753" s="35"/>
      <c r="CV753" s="35"/>
      <c r="CW753" s="35"/>
      <c r="CX753" s="35"/>
      <c r="CY753" s="35"/>
      <c r="CZ753" s="35"/>
    </row>
    <row r="754" spans="31:104" ht="12.75"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  <c r="BX754" s="35"/>
      <c r="BY754" s="35"/>
      <c r="BZ754" s="35"/>
      <c r="CA754" s="35"/>
      <c r="CB754" s="35"/>
      <c r="CC754" s="35"/>
      <c r="CD754" s="35"/>
      <c r="CE754" s="35"/>
      <c r="CF754" s="35"/>
      <c r="CG754" s="35"/>
      <c r="CH754" s="35"/>
      <c r="CI754" s="35"/>
      <c r="CJ754" s="35"/>
      <c r="CK754" s="35"/>
      <c r="CL754" s="35"/>
      <c r="CM754" s="35"/>
      <c r="CN754" s="35"/>
      <c r="CO754" s="35"/>
      <c r="CP754" s="35"/>
      <c r="CQ754" s="35"/>
      <c r="CR754" s="35"/>
      <c r="CS754" s="35"/>
      <c r="CT754" s="35"/>
      <c r="CU754" s="35"/>
      <c r="CV754" s="35"/>
      <c r="CW754" s="35"/>
      <c r="CX754" s="35"/>
      <c r="CY754" s="35"/>
      <c r="CZ754" s="35"/>
    </row>
    <row r="755" spans="31:104" ht="12.75"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5"/>
      <c r="BL755" s="35"/>
      <c r="BM755" s="35"/>
      <c r="BN755" s="35"/>
      <c r="BO755" s="35"/>
      <c r="BP755" s="35"/>
      <c r="BQ755" s="35"/>
      <c r="BR755" s="35"/>
      <c r="BS755" s="35"/>
      <c r="BT755" s="35"/>
      <c r="BU755" s="35"/>
      <c r="BV755" s="35"/>
      <c r="BW755" s="35"/>
      <c r="BX755" s="35"/>
      <c r="BY755" s="35"/>
      <c r="BZ755" s="35"/>
      <c r="CA755" s="35"/>
      <c r="CB755" s="35"/>
      <c r="CC755" s="35"/>
      <c r="CD755" s="35"/>
      <c r="CE755" s="35"/>
      <c r="CF755" s="35"/>
      <c r="CG755" s="35"/>
      <c r="CH755" s="35"/>
      <c r="CI755" s="35"/>
      <c r="CJ755" s="35"/>
      <c r="CK755" s="35"/>
      <c r="CL755" s="35"/>
      <c r="CM755" s="35"/>
      <c r="CN755" s="35"/>
      <c r="CO755" s="35"/>
      <c r="CP755" s="35"/>
      <c r="CQ755" s="35"/>
      <c r="CR755" s="35"/>
      <c r="CS755" s="35"/>
      <c r="CT755" s="35"/>
      <c r="CU755" s="35"/>
      <c r="CV755" s="35"/>
      <c r="CW755" s="35"/>
      <c r="CX755" s="35"/>
      <c r="CY755" s="35"/>
      <c r="CZ755" s="35"/>
    </row>
    <row r="756" spans="31:104" ht="12.75"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5"/>
      <c r="BL756" s="35"/>
      <c r="BM756" s="35"/>
      <c r="BN756" s="35"/>
      <c r="BO756" s="35"/>
      <c r="BP756" s="35"/>
      <c r="BQ756" s="35"/>
      <c r="BR756" s="35"/>
      <c r="BS756" s="35"/>
      <c r="BT756" s="35"/>
      <c r="BU756" s="35"/>
      <c r="BV756" s="35"/>
      <c r="BW756" s="35"/>
      <c r="BX756" s="35"/>
      <c r="BY756" s="35"/>
      <c r="BZ756" s="35"/>
      <c r="CA756" s="35"/>
      <c r="CB756" s="35"/>
      <c r="CC756" s="35"/>
      <c r="CD756" s="35"/>
      <c r="CE756" s="35"/>
      <c r="CF756" s="35"/>
      <c r="CG756" s="35"/>
      <c r="CH756" s="35"/>
      <c r="CI756" s="35"/>
      <c r="CJ756" s="35"/>
      <c r="CK756" s="35"/>
      <c r="CL756" s="35"/>
      <c r="CM756" s="35"/>
      <c r="CN756" s="35"/>
      <c r="CO756" s="35"/>
      <c r="CP756" s="35"/>
      <c r="CQ756" s="35"/>
      <c r="CR756" s="35"/>
      <c r="CS756" s="35"/>
      <c r="CT756" s="35"/>
      <c r="CU756" s="35"/>
      <c r="CV756" s="35"/>
      <c r="CW756" s="35"/>
      <c r="CX756" s="35"/>
      <c r="CY756" s="35"/>
      <c r="CZ756" s="35"/>
    </row>
    <row r="757" spans="31:104" ht="12.75"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  <c r="BU757" s="35"/>
      <c r="BV757" s="35"/>
      <c r="BW757" s="35"/>
      <c r="BX757" s="35"/>
      <c r="BY757" s="35"/>
      <c r="BZ757" s="35"/>
      <c r="CA757" s="35"/>
      <c r="CB757" s="35"/>
      <c r="CC757" s="35"/>
      <c r="CD757" s="35"/>
      <c r="CE757" s="35"/>
      <c r="CF757" s="35"/>
      <c r="CG757" s="35"/>
      <c r="CH757" s="35"/>
      <c r="CI757" s="35"/>
      <c r="CJ757" s="35"/>
      <c r="CK757" s="35"/>
      <c r="CL757" s="35"/>
      <c r="CM757" s="35"/>
      <c r="CN757" s="35"/>
      <c r="CO757" s="35"/>
      <c r="CP757" s="35"/>
      <c r="CQ757" s="35"/>
      <c r="CR757" s="35"/>
      <c r="CS757" s="35"/>
      <c r="CT757" s="35"/>
      <c r="CU757" s="35"/>
      <c r="CV757" s="35"/>
      <c r="CW757" s="35"/>
      <c r="CX757" s="35"/>
      <c r="CY757" s="35"/>
      <c r="CZ757" s="35"/>
    </row>
    <row r="758" spans="31:104" ht="12.75"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5"/>
      <c r="BL758" s="35"/>
      <c r="BM758" s="35"/>
      <c r="BN758" s="35"/>
      <c r="BO758" s="35"/>
      <c r="BP758" s="35"/>
      <c r="BQ758" s="35"/>
      <c r="BR758" s="35"/>
      <c r="BS758" s="35"/>
      <c r="BT758" s="35"/>
      <c r="BU758" s="35"/>
      <c r="BV758" s="35"/>
      <c r="BW758" s="35"/>
      <c r="BX758" s="35"/>
      <c r="BY758" s="35"/>
      <c r="BZ758" s="35"/>
      <c r="CA758" s="35"/>
      <c r="CB758" s="35"/>
      <c r="CC758" s="35"/>
      <c r="CD758" s="35"/>
      <c r="CE758" s="35"/>
      <c r="CF758" s="35"/>
      <c r="CG758" s="35"/>
      <c r="CH758" s="35"/>
      <c r="CI758" s="35"/>
      <c r="CJ758" s="35"/>
      <c r="CK758" s="35"/>
      <c r="CL758" s="35"/>
      <c r="CM758" s="35"/>
      <c r="CN758" s="35"/>
      <c r="CO758" s="35"/>
      <c r="CP758" s="35"/>
      <c r="CQ758" s="35"/>
      <c r="CR758" s="35"/>
      <c r="CS758" s="35"/>
      <c r="CT758" s="35"/>
      <c r="CU758" s="35"/>
      <c r="CV758" s="35"/>
      <c r="CW758" s="35"/>
      <c r="CX758" s="35"/>
      <c r="CY758" s="35"/>
      <c r="CZ758" s="35"/>
    </row>
    <row r="759" spans="31:104" ht="12.75"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  <c r="BU759" s="35"/>
      <c r="BV759" s="35"/>
      <c r="BW759" s="35"/>
      <c r="BX759" s="35"/>
      <c r="BY759" s="35"/>
      <c r="BZ759" s="35"/>
      <c r="CA759" s="35"/>
      <c r="CB759" s="35"/>
      <c r="CC759" s="35"/>
      <c r="CD759" s="35"/>
      <c r="CE759" s="35"/>
      <c r="CF759" s="35"/>
      <c r="CG759" s="35"/>
      <c r="CH759" s="35"/>
      <c r="CI759" s="35"/>
      <c r="CJ759" s="35"/>
      <c r="CK759" s="35"/>
      <c r="CL759" s="35"/>
      <c r="CM759" s="35"/>
      <c r="CN759" s="35"/>
      <c r="CO759" s="35"/>
      <c r="CP759" s="35"/>
      <c r="CQ759" s="35"/>
      <c r="CR759" s="35"/>
      <c r="CS759" s="35"/>
      <c r="CT759" s="35"/>
      <c r="CU759" s="35"/>
      <c r="CV759" s="35"/>
      <c r="CW759" s="35"/>
      <c r="CX759" s="35"/>
      <c r="CY759" s="35"/>
      <c r="CZ759" s="35"/>
    </row>
    <row r="760" spans="31:104" ht="12.75"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  <c r="BU760" s="35"/>
      <c r="BV760" s="35"/>
      <c r="BW760" s="35"/>
      <c r="BX760" s="35"/>
      <c r="BY760" s="35"/>
      <c r="BZ760" s="35"/>
      <c r="CA760" s="35"/>
      <c r="CB760" s="35"/>
      <c r="CC760" s="35"/>
      <c r="CD760" s="35"/>
      <c r="CE760" s="35"/>
      <c r="CF760" s="35"/>
      <c r="CG760" s="35"/>
      <c r="CH760" s="35"/>
      <c r="CI760" s="35"/>
      <c r="CJ760" s="35"/>
      <c r="CK760" s="35"/>
      <c r="CL760" s="35"/>
      <c r="CM760" s="35"/>
      <c r="CN760" s="35"/>
      <c r="CO760" s="35"/>
      <c r="CP760" s="35"/>
      <c r="CQ760" s="35"/>
      <c r="CR760" s="35"/>
      <c r="CS760" s="35"/>
      <c r="CT760" s="35"/>
      <c r="CU760" s="35"/>
      <c r="CV760" s="35"/>
      <c r="CW760" s="35"/>
      <c r="CX760" s="35"/>
      <c r="CY760" s="35"/>
      <c r="CZ760" s="35"/>
    </row>
    <row r="761" spans="31:104" ht="12.75"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  <c r="BU761" s="35"/>
      <c r="BV761" s="35"/>
      <c r="BW761" s="35"/>
      <c r="BX761" s="35"/>
      <c r="BY761" s="35"/>
      <c r="BZ761" s="35"/>
      <c r="CA761" s="35"/>
      <c r="CB761" s="35"/>
      <c r="CC761" s="35"/>
      <c r="CD761" s="35"/>
      <c r="CE761" s="35"/>
      <c r="CF761" s="35"/>
      <c r="CG761" s="35"/>
      <c r="CH761" s="35"/>
      <c r="CI761" s="35"/>
      <c r="CJ761" s="35"/>
      <c r="CK761" s="35"/>
      <c r="CL761" s="35"/>
      <c r="CM761" s="35"/>
      <c r="CN761" s="35"/>
      <c r="CO761" s="35"/>
      <c r="CP761" s="35"/>
      <c r="CQ761" s="35"/>
      <c r="CR761" s="35"/>
      <c r="CS761" s="35"/>
      <c r="CT761" s="35"/>
      <c r="CU761" s="35"/>
      <c r="CV761" s="35"/>
      <c r="CW761" s="35"/>
      <c r="CX761" s="35"/>
      <c r="CY761" s="35"/>
      <c r="CZ761" s="35"/>
    </row>
    <row r="762" spans="31:104" ht="12.75"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5"/>
      <c r="BL762" s="35"/>
      <c r="BM762" s="35"/>
      <c r="BN762" s="35"/>
      <c r="BO762" s="35"/>
      <c r="BP762" s="35"/>
      <c r="BQ762" s="35"/>
      <c r="BR762" s="35"/>
      <c r="BS762" s="35"/>
      <c r="BT762" s="35"/>
      <c r="BU762" s="35"/>
      <c r="BV762" s="35"/>
      <c r="BW762" s="35"/>
      <c r="BX762" s="35"/>
      <c r="BY762" s="35"/>
      <c r="BZ762" s="35"/>
      <c r="CA762" s="35"/>
      <c r="CB762" s="35"/>
      <c r="CC762" s="35"/>
      <c r="CD762" s="35"/>
      <c r="CE762" s="35"/>
      <c r="CF762" s="35"/>
      <c r="CG762" s="35"/>
      <c r="CH762" s="35"/>
      <c r="CI762" s="35"/>
      <c r="CJ762" s="35"/>
      <c r="CK762" s="35"/>
      <c r="CL762" s="35"/>
      <c r="CM762" s="35"/>
      <c r="CN762" s="35"/>
      <c r="CO762" s="35"/>
      <c r="CP762" s="35"/>
      <c r="CQ762" s="35"/>
      <c r="CR762" s="35"/>
      <c r="CS762" s="35"/>
      <c r="CT762" s="35"/>
      <c r="CU762" s="35"/>
      <c r="CV762" s="35"/>
      <c r="CW762" s="35"/>
      <c r="CX762" s="35"/>
      <c r="CY762" s="35"/>
      <c r="CZ762" s="35"/>
    </row>
    <row r="763" spans="31:104" ht="12.75"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  <c r="BU763" s="35"/>
      <c r="BV763" s="35"/>
      <c r="BW763" s="35"/>
      <c r="BX763" s="35"/>
      <c r="BY763" s="35"/>
      <c r="BZ763" s="35"/>
      <c r="CA763" s="35"/>
      <c r="CB763" s="35"/>
      <c r="CC763" s="35"/>
      <c r="CD763" s="35"/>
      <c r="CE763" s="35"/>
      <c r="CF763" s="35"/>
      <c r="CG763" s="35"/>
      <c r="CH763" s="35"/>
      <c r="CI763" s="35"/>
      <c r="CJ763" s="35"/>
      <c r="CK763" s="35"/>
      <c r="CL763" s="35"/>
      <c r="CM763" s="35"/>
      <c r="CN763" s="35"/>
      <c r="CO763" s="35"/>
      <c r="CP763" s="35"/>
      <c r="CQ763" s="35"/>
      <c r="CR763" s="35"/>
      <c r="CS763" s="35"/>
      <c r="CT763" s="35"/>
      <c r="CU763" s="35"/>
      <c r="CV763" s="35"/>
      <c r="CW763" s="35"/>
      <c r="CX763" s="35"/>
      <c r="CY763" s="35"/>
      <c r="CZ763" s="35"/>
    </row>
    <row r="764" spans="31:104" ht="12.75"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  <c r="BX764" s="35"/>
      <c r="BY764" s="35"/>
      <c r="BZ764" s="35"/>
      <c r="CA764" s="35"/>
      <c r="CB764" s="35"/>
      <c r="CC764" s="35"/>
      <c r="CD764" s="35"/>
      <c r="CE764" s="35"/>
      <c r="CF764" s="35"/>
      <c r="CG764" s="35"/>
      <c r="CH764" s="35"/>
      <c r="CI764" s="35"/>
      <c r="CJ764" s="35"/>
      <c r="CK764" s="35"/>
      <c r="CL764" s="35"/>
      <c r="CM764" s="35"/>
      <c r="CN764" s="35"/>
      <c r="CO764" s="35"/>
      <c r="CP764" s="35"/>
      <c r="CQ764" s="35"/>
      <c r="CR764" s="35"/>
      <c r="CS764" s="35"/>
      <c r="CT764" s="35"/>
      <c r="CU764" s="35"/>
      <c r="CV764" s="35"/>
      <c r="CW764" s="35"/>
      <c r="CX764" s="35"/>
      <c r="CY764" s="35"/>
      <c r="CZ764" s="35"/>
    </row>
    <row r="765" spans="31:104" ht="12.75"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  <c r="BX765" s="35"/>
      <c r="BY765" s="35"/>
      <c r="BZ765" s="35"/>
      <c r="CA765" s="35"/>
      <c r="CB765" s="35"/>
      <c r="CC765" s="35"/>
      <c r="CD765" s="35"/>
      <c r="CE765" s="35"/>
      <c r="CF765" s="35"/>
      <c r="CG765" s="35"/>
      <c r="CH765" s="35"/>
      <c r="CI765" s="35"/>
      <c r="CJ765" s="35"/>
      <c r="CK765" s="35"/>
      <c r="CL765" s="35"/>
      <c r="CM765" s="35"/>
      <c r="CN765" s="35"/>
      <c r="CO765" s="35"/>
      <c r="CP765" s="35"/>
      <c r="CQ765" s="35"/>
      <c r="CR765" s="35"/>
      <c r="CS765" s="35"/>
      <c r="CT765" s="35"/>
      <c r="CU765" s="35"/>
      <c r="CV765" s="35"/>
      <c r="CW765" s="35"/>
      <c r="CX765" s="35"/>
      <c r="CY765" s="35"/>
      <c r="CZ765" s="35"/>
    </row>
    <row r="766" spans="31:104" ht="12.75"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5"/>
      <c r="BL766" s="35"/>
      <c r="BM766" s="35"/>
      <c r="BN766" s="35"/>
      <c r="BO766" s="35"/>
      <c r="BP766" s="35"/>
      <c r="BQ766" s="35"/>
      <c r="BR766" s="35"/>
      <c r="BS766" s="35"/>
      <c r="BT766" s="35"/>
      <c r="BU766" s="35"/>
      <c r="BV766" s="35"/>
      <c r="BW766" s="35"/>
      <c r="BX766" s="35"/>
      <c r="BY766" s="35"/>
      <c r="BZ766" s="35"/>
      <c r="CA766" s="35"/>
      <c r="CB766" s="35"/>
      <c r="CC766" s="35"/>
      <c r="CD766" s="35"/>
      <c r="CE766" s="35"/>
      <c r="CF766" s="35"/>
      <c r="CG766" s="35"/>
      <c r="CH766" s="35"/>
      <c r="CI766" s="35"/>
      <c r="CJ766" s="35"/>
      <c r="CK766" s="35"/>
      <c r="CL766" s="35"/>
      <c r="CM766" s="35"/>
      <c r="CN766" s="35"/>
      <c r="CO766" s="35"/>
      <c r="CP766" s="35"/>
      <c r="CQ766" s="35"/>
      <c r="CR766" s="35"/>
      <c r="CS766" s="35"/>
      <c r="CT766" s="35"/>
      <c r="CU766" s="35"/>
      <c r="CV766" s="35"/>
      <c r="CW766" s="35"/>
      <c r="CX766" s="35"/>
      <c r="CY766" s="35"/>
      <c r="CZ766" s="35"/>
    </row>
    <row r="767" spans="31:104" ht="12.75"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  <c r="BU767" s="35"/>
      <c r="BV767" s="35"/>
      <c r="BW767" s="35"/>
      <c r="BX767" s="35"/>
      <c r="BY767" s="35"/>
      <c r="BZ767" s="35"/>
      <c r="CA767" s="35"/>
      <c r="CB767" s="35"/>
      <c r="CC767" s="35"/>
      <c r="CD767" s="35"/>
      <c r="CE767" s="35"/>
      <c r="CF767" s="35"/>
      <c r="CG767" s="35"/>
      <c r="CH767" s="35"/>
      <c r="CI767" s="35"/>
      <c r="CJ767" s="35"/>
      <c r="CK767" s="35"/>
      <c r="CL767" s="35"/>
      <c r="CM767" s="35"/>
      <c r="CN767" s="35"/>
      <c r="CO767" s="35"/>
      <c r="CP767" s="35"/>
      <c r="CQ767" s="35"/>
      <c r="CR767" s="35"/>
      <c r="CS767" s="35"/>
      <c r="CT767" s="35"/>
      <c r="CU767" s="35"/>
      <c r="CV767" s="35"/>
      <c r="CW767" s="35"/>
      <c r="CX767" s="35"/>
      <c r="CY767" s="35"/>
      <c r="CZ767" s="35"/>
    </row>
    <row r="768" spans="31:104" ht="12.75"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  <c r="BX768" s="35"/>
      <c r="BY768" s="35"/>
      <c r="BZ768" s="35"/>
      <c r="CA768" s="35"/>
      <c r="CB768" s="35"/>
      <c r="CC768" s="35"/>
      <c r="CD768" s="35"/>
      <c r="CE768" s="35"/>
      <c r="CF768" s="35"/>
      <c r="CG768" s="35"/>
      <c r="CH768" s="35"/>
      <c r="CI768" s="35"/>
      <c r="CJ768" s="35"/>
      <c r="CK768" s="35"/>
      <c r="CL768" s="35"/>
      <c r="CM768" s="35"/>
      <c r="CN768" s="35"/>
      <c r="CO768" s="35"/>
      <c r="CP768" s="35"/>
      <c r="CQ768" s="35"/>
      <c r="CR768" s="35"/>
      <c r="CS768" s="35"/>
      <c r="CT768" s="35"/>
      <c r="CU768" s="35"/>
      <c r="CV768" s="35"/>
      <c r="CW768" s="35"/>
      <c r="CX768" s="35"/>
      <c r="CY768" s="35"/>
      <c r="CZ768" s="35"/>
    </row>
    <row r="769" spans="31:104" ht="12.75"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  <c r="BX769" s="35"/>
      <c r="BY769" s="35"/>
      <c r="BZ769" s="35"/>
      <c r="CA769" s="35"/>
      <c r="CB769" s="35"/>
      <c r="CC769" s="35"/>
      <c r="CD769" s="35"/>
      <c r="CE769" s="35"/>
      <c r="CF769" s="35"/>
      <c r="CG769" s="35"/>
      <c r="CH769" s="35"/>
      <c r="CI769" s="35"/>
      <c r="CJ769" s="35"/>
      <c r="CK769" s="35"/>
      <c r="CL769" s="35"/>
      <c r="CM769" s="35"/>
      <c r="CN769" s="35"/>
      <c r="CO769" s="35"/>
      <c r="CP769" s="35"/>
      <c r="CQ769" s="35"/>
      <c r="CR769" s="35"/>
      <c r="CS769" s="35"/>
      <c r="CT769" s="35"/>
      <c r="CU769" s="35"/>
      <c r="CV769" s="35"/>
      <c r="CW769" s="35"/>
      <c r="CX769" s="35"/>
      <c r="CY769" s="35"/>
      <c r="CZ769" s="35"/>
    </row>
    <row r="770" spans="31:104" ht="12.75"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  <c r="BX770" s="35"/>
      <c r="BY770" s="35"/>
      <c r="BZ770" s="35"/>
      <c r="CA770" s="35"/>
      <c r="CB770" s="35"/>
      <c r="CC770" s="35"/>
      <c r="CD770" s="35"/>
      <c r="CE770" s="35"/>
      <c r="CF770" s="35"/>
      <c r="CG770" s="35"/>
      <c r="CH770" s="35"/>
      <c r="CI770" s="35"/>
      <c r="CJ770" s="35"/>
      <c r="CK770" s="35"/>
      <c r="CL770" s="35"/>
      <c r="CM770" s="35"/>
      <c r="CN770" s="35"/>
      <c r="CO770" s="35"/>
      <c r="CP770" s="35"/>
      <c r="CQ770" s="35"/>
      <c r="CR770" s="35"/>
      <c r="CS770" s="35"/>
      <c r="CT770" s="35"/>
      <c r="CU770" s="35"/>
      <c r="CV770" s="35"/>
      <c r="CW770" s="35"/>
      <c r="CX770" s="35"/>
      <c r="CY770" s="35"/>
      <c r="CZ770" s="35"/>
    </row>
    <row r="771" spans="31:104" ht="12.75"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  <c r="BX771" s="35"/>
      <c r="BY771" s="35"/>
      <c r="BZ771" s="35"/>
      <c r="CA771" s="35"/>
      <c r="CB771" s="35"/>
      <c r="CC771" s="35"/>
      <c r="CD771" s="35"/>
      <c r="CE771" s="35"/>
      <c r="CF771" s="35"/>
      <c r="CG771" s="35"/>
      <c r="CH771" s="35"/>
      <c r="CI771" s="35"/>
      <c r="CJ771" s="35"/>
      <c r="CK771" s="35"/>
      <c r="CL771" s="35"/>
      <c r="CM771" s="35"/>
      <c r="CN771" s="35"/>
      <c r="CO771" s="35"/>
      <c r="CP771" s="35"/>
      <c r="CQ771" s="35"/>
      <c r="CR771" s="35"/>
      <c r="CS771" s="35"/>
      <c r="CT771" s="35"/>
      <c r="CU771" s="35"/>
      <c r="CV771" s="35"/>
      <c r="CW771" s="35"/>
      <c r="CX771" s="35"/>
      <c r="CY771" s="35"/>
      <c r="CZ771" s="35"/>
    </row>
    <row r="772" spans="31:104" ht="12.75"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  <c r="BU772" s="35"/>
      <c r="BV772" s="35"/>
      <c r="BW772" s="35"/>
      <c r="BX772" s="35"/>
      <c r="BY772" s="35"/>
      <c r="BZ772" s="35"/>
      <c r="CA772" s="35"/>
      <c r="CB772" s="35"/>
      <c r="CC772" s="35"/>
      <c r="CD772" s="35"/>
      <c r="CE772" s="35"/>
      <c r="CF772" s="35"/>
      <c r="CG772" s="35"/>
      <c r="CH772" s="35"/>
      <c r="CI772" s="35"/>
      <c r="CJ772" s="35"/>
      <c r="CK772" s="35"/>
      <c r="CL772" s="35"/>
      <c r="CM772" s="35"/>
      <c r="CN772" s="35"/>
      <c r="CO772" s="35"/>
      <c r="CP772" s="35"/>
      <c r="CQ772" s="35"/>
      <c r="CR772" s="35"/>
      <c r="CS772" s="35"/>
      <c r="CT772" s="35"/>
      <c r="CU772" s="35"/>
      <c r="CV772" s="35"/>
      <c r="CW772" s="35"/>
      <c r="CX772" s="35"/>
      <c r="CY772" s="35"/>
      <c r="CZ772" s="35"/>
    </row>
    <row r="773" spans="31:104" ht="12.75"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  <c r="BU773" s="35"/>
      <c r="BV773" s="35"/>
      <c r="BW773" s="35"/>
      <c r="BX773" s="35"/>
      <c r="BY773" s="35"/>
      <c r="BZ773" s="35"/>
      <c r="CA773" s="35"/>
      <c r="CB773" s="35"/>
      <c r="CC773" s="35"/>
      <c r="CD773" s="35"/>
      <c r="CE773" s="35"/>
      <c r="CF773" s="35"/>
      <c r="CG773" s="35"/>
      <c r="CH773" s="35"/>
      <c r="CI773" s="35"/>
      <c r="CJ773" s="35"/>
      <c r="CK773" s="35"/>
      <c r="CL773" s="35"/>
      <c r="CM773" s="35"/>
      <c r="CN773" s="35"/>
      <c r="CO773" s="35"/>
      <c r="CP773" s="35"/>
      <c r="CQ773" s="35"/>
      <c r="CR773" s="35"/>
      <c r="CS773" s="35"/>
      <c r="CT773" s="35"/>
      <c r="CU773" s="35"/>
      <c r="CV773" s="35"/>
      <c r="CW773" s="35"/>
      <c r="CX773" s="35"/>
      <c r="CY773" s="35"/>
      <c r="CZ773" s="35"/>
    </row>
    <row r="774" spans="31:104" ht="12.75"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  <c r="BX774" s="35"/>
      <c r="BY774" s="35"/>
      <c r="BZ774" s="35"/>
      <c r="CA774" s="35"/>
      <c r="CB774" s="35"/>
      <c r="CC774" s="35"/>
      <c r="CD774" s="35"/>
      <c r="CE774" s="35"/>
      <c r="CF774" s="35"/>
      <c r="CG774" s="35"/>
      <c r="CH774" s="35"/>
      <c r="CI774" s="35"/>
      <c r="CJ774" s="35"/>
      <c r="CK774" s="35"/>
      <c r="CL774" s="35"/>
      <c r="CM774" s="35"/>
      <c r="CN774" s="35"/>
      <c r="CO774" s="35"/>
      <c r="CP774" s="35"/>
      <c r="CQ774" s="35"/>
      <c r="CR774" s="35"/>
      <c r="CS774" s="35"/>
      <c r="CT774" s="35"/>
      <c r="CU774" s="35"/>
      <c r="CV774" s="35"/>
      <c r="CW774" s="35"/>
      <c r="CX774" s="35"/>
      <c r="CY774" s="35"/>
      <c r="CZ774" s="35"/>
    </row>
    <row r="775" spans="31:104" ht="12.75"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5"/>
      <c r="BL775" s="35"/>
      <c r="BM775" s="35"/>
      <c r="BN775" s="35"/>
      <c r="BO775" s="35"/>
      <c r="BP775" s="35"/>
      <c r="BQ775" s="35"/>
      <c r="BR775" s="35"/>
      <c r="BS775" s="35"/>
      <c r="BT775" s="35"/>
      <c r="BU775" s="35"/>
      <c r="BV775" s="35"/>
      <c r="BW775" s="35"/>
      <c r="BX775" s="35"/>
      <c r="BY775" s="35"/>
      <c r="BZ775" s="35"/>
      <c r="CA775" s="35"/>
      <c r="CB775" s="35"/>
      <c r="CC775" s="35"/>
      <c r="CD775" s="35"/>
      <c r="CE775" s="35"/>
      <c r="CF775" s="35"/>
      <c r="CG775" s="35"/>
      <c r="CH775" s="35"/>
      <c r="CI775" s="35"/>
      <c r="CJ775" s="35"/>
      <c r="CK775" s="35"/>
      <c r="CL775" s="35"/>
      <c r="CM775" s="35"/>
      <c r="CN775" s="35"/>
      <c r="CO775" s="35"/>
      <c r="CP775" s="35"/>
      <c r="CQ775" s="35"/>
      <c r="CR775" s="35"/>
      <c r="CS775" s="35"/>
      <c r="CT775" s="35"/>
      <c r="CU775" s="35"/>
      <c r="CV775" s="35"/>
      <c r="CW775" s="35"/>
      <c r="CX775" s="35"/>
      <c r="CY775" s="35"/>
      <c r="CZ775" s="35"/>
    </row>
    <row r="776" spans="31:104" ht="12.75"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  <c r="BX776" s="35"/>
      <c r="BY776" s="35"/>
      <c r="BZ776" s="35"/>
      <c r="CA776" s="35"/>
      <c r="CB776" s="35"/>
      <c r="CC776" s="35"/>
      <c r="CD776" s="35"/>
      <c r="CE776" s="35"/>
      <c r="CF776" s="35"/>
      <c r="CG776" s="35"/>
      <c r="CH776" s="35"/>
      <c r="CI776" s="35"/>
      <c r="CJ776" s="35"/>
      <c r="CK776" s="35"/>
      <c r="CL776" s="35"/>
      <c r="CM776" s="35"/>
      <c r="CN776" s="35"/>
      <c r="CO776" s="35"/>
      <c r="CP776" s="35"/>
      <c r="CQ776" s="35"/>
      <c r="CR776" s="35"/>
      <c r="CS776" s="35"/>
      <c r="CT776" s="35"/>
      <c r="CU776" s="35"/>
      <c r="CV776" s="35"/>
      <c r="CW776" s="35"/>
      <c r="CX776" s="35"/>
      <c r="CY776" s="35"/>
      <c r="CZ776" s="35"/>
    </row>
    <row r="777" spans="31:104" ht="12.75"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  <c r="BU777" s="35"/>
      <c r="BV777" s="35"/>
      <c r="BW777" s="35"/>
      <c r="BX777" s="35"/>
      <c r="BY777" s="35"/>
      <c r="BZ777" s="35"/>
      <c r="CA777" s="35"/>
      <c r="CB777" s="35"/>
      <c r="CC777" s="35"/>
      <c r="CD777" s="35"/>
      <c r="CE777" s="35"/>
      <c r="CF777" s="35"/>
      <c r="CG777" s="35"/>
      <c r="CH777" s="35"/>
      <c r="CI777" s="35"/>
      <c r="CJ777" s="35"/>
      <c r="CK777" s="35"/>
      <c r="CL777" s="35"/>
      <c r="CM777" s="35"/>
      <c r="CN777" s="35"/>
      <c r="CO777" s="35"/>
      <c r="CP777" s="35"/>
      <c r="CQ777" s="35"/>
      <c r="CR777" s="35"/>
      <c r="CS777" s="35"/>
      <c r="CT777" s="35"/>
      <c r="CU777" s="35"/>
      <c r="CV777" s="35"/>
      <c r="CW777" s="35"/>
      <c r="CX777" s="35"/>
      <c r="CY777" s="35"/>
      <c r="CZ777" s="35"/>
    </row>
    <row r="778" spans="31:104" ht="12.75"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BV778" s="35"/>
      <c r="BW778" s="35"/>
      <c r="BX778" s="35"/>
      <c r="BY778" s="35"/>
      <c r="BZ778" s="35"/>
      <c r="CA778" s="35"/>
      <c r="CB778" s="35"/>
      <c r="CC778" s="35"/>
      <c r="CD778" s="35"/>
      <c r="CE778" s="35"/>
      <c r="CF778" s="35"/>
      <c r="CG778" s="35"/>
      <c r="CH778" s="35"/>
      <c r="CI778" s="35"/>
      <c r="CJ778" s="35"/>
      <c r="CK778" s="35"/>
      <c r="CL778" s="35"/>
      <c r="CM778" s="35"/>
      <c r="CN778" s="35"/>
      <c r="CO778" s="35"/>
      <c r="CP778" s="35"/>
      <c r="CQ778" s="35"/>
      <c r="CR778" s="35"/>
      <c r="CS778" s="35"/>
      <c r="CT778" s="35"/>
      <c r="CU778" s="35"/>
      <c r="CV778" s="35"/>
      <c r="CW778" s="35"/>
      <c r="CX778" s="35"/>
      <c r="CY778" s="35"/>
      <c r="CZ778" s="35"/>
    </row>
    <row r="779" spans="31:104" ht="12.75"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5"/>
      <c r="BL779" s="35"/>
      <c r="BM779" s="35"/>
      <c r="BN779" s="35"/>
      <c r="BO779" s="35"/>
      <c r="BP779" s="35"/>
      <c r="BQ779" s="35"/>
      <c r="BR779" s="35"/>
      <c r="BS779" s="35"/>
      <c r="BT779" s="35"/>
      <c r="BU779" s="35"/>
      <c r="BV779" s="35"/>
      <c r="BW779" s="35"/>
      <c r="BX779" s="35"/>
      <c r="BY779" s="35"/>
      <c r="BZ779" s="35"/>
      <c r="CA779" s="35"/>
      <c r="CB779" s="35"/>
      <c r="CC779" s="35"/>
      <c r="CD779" s="35"/>
      <c r="CE779" s="35"/>
      <c r="CF779" s="35"/>
      <c r="CG779" s="35"/>
      <c r="CH779" s="35"/>
      <c r="CI779" s="35"/>
      <c r="CJ779" s="35"/>
      <c r="CK779" s="35"/>
      <c r="CL779" s="35"/>
      <c r="CM779" s="35"/>
      <c r="CN779" s="35"/>
      <c r="CO779" s="35"/>
      <c r="CP779" s="35"/>
      <c r="CQ779" s="35"/>
      <c r="CR779" s="35"/>
      <c r="CS779" s="35"/>
      <c r="CT779" s="35"/>
      <c r="CU779" s="35"/>
      <c r="CV779" s="35"/>
      <c r="CW779" s="35"/>
      <c r="CX779" s="35"/>
      <c r="CY779" s="35"/>
      <c r="CZ779" s="35"/>
    </row>
    <row r="780" spans="31:104" ht="12.75"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  <c r="BU780" s="35"/>
      <c r="BV780" s="35"/>
      <c r="BW780" s="35"/>
      <c r="BX780" s="35"/>
      <c r="BY780" s="35"/>
      <c r="BZ780" s="35"/>
      <c r="CA780" s="35"/>
      <c r="CB780" s="35"/>
      <c r="CC780" s="35"/>
      <c r="CD780" s="35"/>
      <c r="CE780" s="35"/>
      <c r="CF780" s="35"/>
      <c r="CG780" s="35"/>
      <c r="CH780" s="35"/>
      <c r="CI780" s="35"/>
      <c r="CJ780" s="35"/>
      <c r="CK780" s="35"/>
      <c r="CL780" s="35"/>
      <c r="CM780" s="35"/>
      <c r="CN780" s="35"/>
      <c r="CO780" s="35"/>
      <c r="CP780" s="35"/>
      <c r="CQ780" s="35"/>
      <c r="CR780" s="35"/>
      <c r="CS780" s="35"/>
      <c r="CT780" s="35"/>
      <c r="CU780" s="35"/>
      <c r="CV780" s="35"/>
      <c r="CW780" s="35"/>
      <c r="CX780" s="35"/>
      <c r="CY780" s="35"/>
      <c r="CZ780" s="35"/>
    </row>
    <row r="781" spans="31:104" ht="12.75"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5"/>
      <c r="BL781" s="35"/>
      <c r="BM781" s="35"/>
      <c r="BN781" s="35"/>
      <c r="BO781" s="35"/>
      <c r="BP781" s="35"/>
      <c r="BQ781" s="35"/>
      <c r="BR781" s="35"/>
      <c r="BS781" s="35"/>
      <c r="BT781" s="35"/>
      <c r="BU781" s="35"/>
      <c r="BV781" s="35"/>
      <c r="BW781" s="35"/>
      <c r="BX781" s="35"/>
      <c r="BY781" s="35"/>
      <c r="BZ781" s="35"/>
      <c r="CA781" s="35"/>
      <c r="CB781" s="35"/>
      <c r="CC781" s="35"/>
      <c r="CD781" s="35"/>
      <c r="CE781" s="35"/>
      <c r="CF781" s="35"/>
      <c r="CG781" s="35"/>
      <c r="CH781" s="35"/>
      <c r="CI781" s="35"/>
      <c r="CJ781" s="35"/>
      <c r="CK781" s="35"/>
      <c r="CL781" s="35"/>
      <c r="CM781" s="35"/>
      <c r="CN781" s="35"/>
      <c r="CO781" s="35"/>
      <c r="CP781" s="35"/>
      <c r="CQ781" s="35"/>
      <c r="CR781" s="35"/>
      <c r="CS781" s="35"/>
      <c r="CT781" s="35"/>
      <c r="CU781" s="35"/>
      <c r="CV781" s="35"/>
      <c r="CW781" s="35"/>
      <c r="CX781" s="35"/>
      <c r="CY781" s="35"/>
      <c r="CZ781" s="35"/>
    </row>
    <row r="782" spans="31:104" ht="12.75"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  <c r="BX782" s="35"/>
      <c r="BY782" s="35"/>
      <c r="BZ782" s="35"/>
      <c r="CA782" s="35"/>
      <c r="CB782" s="35"/>
      <c r="CC782" s="35"/>
      <c r="CD782" s="35"/>
      <c r="CE782" s="35"/>
      <c r="CF782" s="35"/>
      <c r="CG782" s="35"/>
      <c r="CH782" s="35"/>
      <c r="CI782" s="35"/>
      <c r="CJ782" s="35"/>
      <c r="CK782" s="35"/>
      <c r="CL782" s="35"/>
      <c r="CM782" s="35"/>
      <c r="CN782" s="35"/>
      <c r="CO782" s="35"/>
      <c r="CP782" s="35"/>
      <c r="CQ782" s="35"/>
      <c r="CR782" s="35"/>
      <c r="CS782" s="35"/>
      <c r="CT782" s="35"/>
      <c r="CU782" s="35"/>
      <c r="CV782" s="35"/>
      <c r="CW782" s="35"/>
      <c r="CX782" s="35"/>
      <c r="CY782" s="35"/>
      <c r="CZ782" s="35"/>
    </row>
    <row r="783" spans="31:104" ht="12.75"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5"/>
      <c r="BL783" s="35"/>
      <c r="BM783" s="35"/>
      <c r="BN783" s="35"/>
      <c r="BO783" s="35"/>
      <c r="BP783" s="35"/>
      <c r="BQ783" s="35"/>
      <c r="BR783" s="35"/>
      <c r="BS783" s="35"/>
      <c r="BT783" s="35"/>
      <c r="BU783" s="35"/>
      <c r="BV783" s="35"/>
      <c r="BW783" s="35"/>
      <c r="BX783" s="35"/>
      <c r="BY783" s="35"/>
      <c r="BZ783" s="35"/>
      <c r="CA783" s="35"/>
      <c r="CB783" s="35"/>
      <c r="CC783" s="35"/>
      <c r="CD783" s="35"/>
      <c r="CE783" s="35"/>
      <c r="CF783" s="35"/>
      <c r="CG783" s="35"/>
      <c r="CH783" s="35"/>
      <c r="CI783" s="35"/>
      <c r="CJ783" s="35"/>
      <c r="CK783" s="35"/>
      <c r="CL783" s="35"/>
      <c r="CM783" s="35"/>
      <c r="CN783" s="35"/>
      <c r="CO783" s="35"/>
      <c r="CP783" s="35"/>
      <c r="CQ783" s="35"/>
      <c r="CR783" s="35"/>
      <c r="CS783" s="35"/>
      <c r="CT783" s="35"/>
      <c r="CU783" s="35"/>
      <c r="CV783" s="35"/>
      <c r="CW783" s="35"/>
      <c r="CX783" s="35"/>
      <c r="CY783" s="35"/>
      <c r="CZ783" s="35"/>
    </row>
    <row r="784" spans="31:104" ht="12.75"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  <c r="BU784" s="35"/>
      <c r="BV784" s="35"/>
      <c r="BW784" s="35"/>
      <c r="BX784" s="35"/>
      <c r="BY784" s="35"/>
      <c r="BZ784" s="35"/>
      <c r="CA784" s="35"/>
      <c r="CB784" s="35"/>
      <c r="CC784" s="35"/>
      <c r="CD784" s="35"/>
      <c r="CE784" s="35"/>
      <c r="CF784" s="35"/>
      <c r="CG784" s="35"/>
      <c r="CH784" s="35"/>
      <c r="CI784" s="35"/>
      <c r="CJ784" s="35"/>
      <c r="CK784" s="35"/>
      <c r="CL784" s="35"/>
      <c r="CM784" s="35"/>
      <c r="CN784" s="35"/>
      <c r="CO784" s="35"/>
      <c r="CP784" s="35"/>
      <c r="CQ784" s="35"/>
      <c r="CR784" s="35"/>
      <c r="CS784" s="35"/>
      <c r="CT784" s="35"/>
      <c r="CU784" s="35"/>
      <c r="CV784" s="35"/>
      <c r="CW784" s="35"/>
      <c r="CX784" s="35"/>
      <c r="CY784" s="35"/>
      <c r="CZ784" s="35"/>
    </row>
    <row r="785" spans="31:104" ht="12.75"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5"/>
      <c r="BL785" s="35"/>
      <c r="BM785" s="35"/>
      <c r="BN785" s="35"/>
      <c r="BO785" s="35"/>
      <c r="BP785" s="35"/>
      <c r="BQ785" s="35"/>
      <c r="BR785" s="35"/>
      <c r="BS785" s="35"/>
      <c r="BT785" s="35"/>
      <c r="BU785" s="35"/>
      <c r="BV785" s="35"/>
      <c r="BW785" s="35"/>
      <c r="BX785" s="35"/>
      <c r="BY785" s="35"/>
      <c r="BZ785" s="35"/>
      <c r="CA785" s="35"/>
      <c r="CB785" s="35"/>
      <c r="CC785" s="35"/>
      <c r="CD785" s="35"/>
      <c r="CE785" s="35"/>
      <c r="CF785" s="35"/>
      <c r="CG785" s="35"/>
      <c r="CH785" s="35"/>
      <c r="CI785" s="35"/>
      <c r="CJ785" s="35"/>
      <c r="CK785" s="35"/>
      <c r="CL785" s="35"/>
      <c r="CM785" s="35"/>
      <c r="CN785" s="35"/>
      <c r="CO785" s="35"/>
      <c r="CP785" s="35"/>
      <c r="CQ785" s="35"/>
      <c r="CR785" s="35"/>
      <c r="CS785" s="35"/>
      <c r="CT785" s="35"/>
      <c r="CU785" s="35"/>
      <c r="CV785" s="35"/>
      <c r="CW785" s="35"/>
      <c r="CX785" s="35"/>
      <c r="CY785" s="35"/>
      <c r="CZ785" s="35"/>
    </row>
    <row r="786" spans="31:104" ht="12.75"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  <c r="BK786" s="35"/>
      <c r="BL786" s="35"/>
      <c r="BM786" s="35"/>
      <c r="BN786" s="35"/>
      <c r="BO786" s="35"/>
      <c r="BP786" s="35"/>
      <c r="BQ786" s="35"/>
      <c r="BR786" s="35"/>
      <c r="BS786" s="35"/>
      <c r="BT786" s="35"/>
      <c r="BU786" s="35"/>
      <c r="BV786" s="35"/>
      <c r="BW786" s="35"/>
      <c r="BX786" s="35"/>
      <c r="BY786" s="35"/>
      <c r="BZ786" s="35"/>
      <c r="CA786" s="35"/>
      <c r="CB786" s="35"/>
      <c r="CC786" s="35"/>
      <c r="CD786" s="35"/>
      <c r="CE786" s="35"/>
      <c r="CF786" s="35"/>
      <c r="CG786" s="35"/>
      <c r="CH786" s="35"/>
      <c r="CI786" s="35"/>
      <c r="CJ786" s="35"/>
      <c r="CK786" s="35"/>
      <c r="CL786" s="35"/>
      <c r="CM786" s="35"/>
      <c r="CN786" s="35"/>
      <c r="CO786" s="35"/>
      <c r="CP786" s="35"/>
      <c r="CQ786" s="35"/>
      <c r="CR786" s="35"/>
      <c r="CS786" s="35"/>
      <c r="CT786" s="35"/>
      <c r="CU786" s="35"/>
      <c r="CV786" s="35"/>
      <c r="CW786" s="35"/>
      <c r="CX786" s="35"/>
      <c r="CY786" s="35"/>
      <c r="CZ786" s="35"/>
    </row>
    <row r="787" spans="31:104" ht="12.75"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  <c r="BK787" s="35"/>
      <c r="BL787" s="35"/>
      <c r="BM787" s="35"/>
      <c r="BN787" s="35"/>
      <c r="BO787" s="35"/>
      <c r="BP787" s="35"/>
      <c r="BQ787" s="35"/>
      <c r="BR787" s="35"/>
      <c r="BS787" s="35"/>
      <c r="BT787" s="35"/>
      <c r="BU787" s="35"/>
      <c r="BV787" s="35"/>
      <c r="BW787" s="35"/>
      <c r="BX787" s="35"/>
      <c r="BY787" s="35"/>
      <c r="BZ787" s="35"/>
      <c r="CA787" s="35"/>
      <c r="CB787" s="35"/>
      <c r="CC787" s="35"/>
      <c r="CD787" s="35"/>
      <c r="CE787" s="35"/>
      <c r="CF787" s="35"/>
      <c r="CG787" s="35"/>
      <c r="CH787" s="35"/>
      <c r="CI787" s="35"/>
      <c r="CJ787" s="35"/>
      <c r="CK787" s="35"/>
      <c r="CL787" s="35"/>
      <c r="CM787" s="35"/>
      <c r="CN787" s="35"/>
      <c r="CO787" s="35"/>
      <c r="CP787" s="35"/>
      <c r="CQ787" s="35"/>
      <c r="CR787" s="35"/>
      <c r="CS787" s="35"/>
      <c r="CT787" s="35"/>
      <c r="CU787" s="35"/>
      <c r="CV787" s="35"/>
      <c r="CW787" s="35"/>
      <c r="CX787" s="35"/>
      <c r="CY787" s="35"/>
      <c r="CZ787" s="35"/>
    </row>
    <row r="788" spans="31:104" ht="12.75"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  <c r="BK788" s="35"/>
      <c r="BL788" s="35"/>
      <c r="BM788" s="35"/>
      <c r="BN788" s="35"/>
      <c r="BO788" s="35"/>
      <c r="BP788" s="35"/>
      <c r="BQ788" s="35"/>
      <c r="BR788" s="35"/>
      <c r="BS788" s="35"/>
      <c r="BT788" s="35"/>
      <c r="BU788" s="35"/>
      <c r="BV788" s="35"/>
      <c r="BW788" s="35"/>
      <c r="BX788" s="35"/>
      <c r="BY788" s="35"/>
      <c r="BZ788" s="35"/>
      <c r="CA788" s="35"/>
      <c r="CB788" s="35"/>
      <c r="CC788" s="35"/>
      <c r="CD788" s="35"/>
      <c r="CE788" s="35"/>
      <c r="CF788" s="35"/>
      <c r="CG788" s="35"/>
      <c r="CH788" s="35"/>
      <c r="CI788" s="35"/>
      <c r="CJ788" s="35"/>
      <c r="CK788" s="35"/>
      <c r="CL788" s="35"/>
      <c r="CM788" s="35"/>
      <c r="CN788" s="35"/>
      <c r="CO788" s="35"/>
      <c r="CP788" s="35"/>
      <c r="CQ788" s="35"/>
      <c r="CR788" s="35"/>
      <c r="CS788" s="35"/>
      <c r="CT788" s="35"/>
      <c r="CU788" s="35"/>
      <c r="CV788" s="35"/>
      <c r="CW788" s="35"/>
      <c r="CX788" s="35"/>
      <c r="CY788" s="35"/>
      <c r="CZ788" s="35"/>
    </row>
    <row r="789" spans="31:104" ht="12.75"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  <c r="BX789" s="35"/>
      <c r="BY789" s="35"/>
      <c r="BZ789" s="35"/>
      <c r="CA789" s="35"/>
      <c r="CB789" s="35"/>
      <c r="CC789" s="35"/>
      <c r="CD789" s="35"/>
      <c r="CE789" s="35"/>
      <c r="CF789" s="35"/>
      <c r="CG789" s="35"/>
      <c r="CH789" s="35"/>
      <c r="CI789" s="35"/>
      <c r="CJ789" s="35"/>
      <c r="CK789" s="35"/>
      <c r="CL789" s="35"/>
      <c r="CM789" s="35"/>
      <c r="CN789" s="35"/>
      <c r="CO789" s="35"/>
      <c r="CP789" s="35"/>
      <c r="CQ789" s="35"/>
      <c r="CR789" s="35"/>
      <c r="CS789" s="35"/>
      <c r="CT789" s="35"/>
      <c r="CU789" s="35"/>
      <c r="CV789" s="35"/>
      <c r="CW789" s="35"/>
      <c r="CX789" s="35"/>
      <c r="CY789" s="35"/>
      <c r="CZ789" s="35"/>
    </row>
    <row r="790" spans="31:104" ht="12.75"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  <c r="BX790" s="35"/>
      <c r="BY790" s="35"/>
      <c r="BZ790" s="35"/>
      <c r="CA790" s="35"/>
      <c r="CB790" s="35"/>
      <c r="CC790" s="35"/>
      <c r="CD790" s="35"/>
      <c r="CE790" s="35"/>
      <c r="CF790" s="35"/>
      <c r="CG790" s="35"/>
      <c r="CH790" s="35"/>
      <c r="CI790" s="35"/>
      <c r="CJ790" s="35"/>
      <c r="CK790" s="35"/>
      <c r="CL790" s="35"/>
      <c r="CM790" s="35"/>
      <c r="CN790" s="35"/>
      <c r="CO790" s="35"/>
      <c r="CP790" s="35"/>
      <c r="CQ790" s="35"/>
      <c r="CR790" s="35"/>
      <c r="CS790" s="35"/>
      <c r="CT790" s="35"/>
      <c r="CU790" s="35"/>
      <c r="CV790" s="35"/>
      <c r="CW790" s="35"/>
      <c r="CX790" s="35"/>
      <c r="CY790" s="35"/>
      <c r="CZ790" s="35"/>
    </row>
    <row r="791" spans="31:104" ht="12.75"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  <c r="CC791" s="35"/>
      <c r="CD791" s="35"/>
      <c r="CE791" s="35"/>
      <c r="CF791" s="35"/>
      <c r="CG791" s="35"/>
      <c r="CH791" s="35"/>
      <c r="CI791" s="35"/>
      <c r="CJ791" s="35"/>
      <c r="CK791" s="35"/>
      <c r="CL791" s="35"/>
      <c r="CM791" s="35"/>
      <c r="CN791" s="35"/>
      <c r="CO791" s="35"/>
      <c r="CP791" s="35"/>
      <c r="CQ791" s="35"/>
      <c r="CR791" s="35"/>
      <c r="CS791" s="35"/>
      <c r="CT791" s="35"/>
      <c r="CU791" s="35"/>
      <c r="CV791" s="35"/>
      <c r="CW791" s="35"/>
      <c r="CX791" s="35"/>
      <c r="CY791" s="35"/>
      <c r="CZ791" s="35"/>
    </row>
    <row r="792" spans="31:104" ht="12.75"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  <c r="BX792" s="35"/>
      <c r="BY792" s="35"/>
      <c r="BZ792" s="35"/>
      <c r="CA792" s="35"/>
      <c r="CB792" s="35"/>
      <c r="CC792" s="35"/>
      <c r="CD792" s="35"/>
      <c r="CE792" s="35"/>
      <c r="CF792" s="35"/>
      <c r="CG792" s="35"/>
      <c r="CH792" s="35"/>
      <c r="CI792" s="35"/>
      <c r="CJ792" s="35"/>
      <c r="CK792" s="35"/>
      <c r="CL792" s="35"/>
      <c r="CM792" s="35"/>
      <c r="CN792" s="35"/>
      <c r="CO792" s="35"/>
      <c r="CP792" s="35"/>
      <c r="CQ792" s="35"/>
      <c r="CR792" s="35"/>
      <c r="CS792" s="35"/>
      <c r="CT792" s="35"/>
      <c r="CU792" s="35"/>
      <c r="CV792" s="35"/>
      <c r="CW792" s="35"/>
      <c r="CX792" s="35"/>
      <c r="CY792" s="35"/>
      <c r="CZ792" s="35"/>
    </row>
    <row r="793" spans="31:104" ht="12.75"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  <c r="BX793" s="35"/>
      <c r="BY793" s="35"/>
      <c r="BZ793" s="35"/>
      <c r="CA793" s="35"/>
      <c r="CB793" s="35"/>
      <c r="CC793" s="35"/>
      <c r="CD793" s="35"/>
      <c r="CE793" s="35"/>
      <c r="CF793" s="35"/>
      <c r="CG793" s="35"/>
      <c r="CH793" s="35"/>
      <c r="CI793" s="35"/>
      <c r="CJ793" s="35"/>
      <c r="CK793" s="35"/>
      <c r="CL793" s="35"/>
      <c r="CM793" s="35"/>
      <c r="CN793" s="35"/>
      <c r="CO793" s="35"/>
      <c r="CP793" s="35"/>
      <c r="CQ793" s="35"/>
      <c r="CR793" s="35"/>
      <c r="CS793" s="35"/>
      <c r="CT793" s="35"/>
      <c r="CU793" s="35"/>
      <c r="CV793" s="35"/>
      <c r="CW793" s="35"/>
      <c r="CX793" s="35"/>
      <c r="CY793" s="35"/>
      <c r="CZ793" s="35"/>
    </row>
    <row r="794" spans="31:104" ht="12.75"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  <c r="BX794" s="35"/>
      <c r="BY794" s="35"/>
      <c r="BZ794" s="35"/>
      <c r="CA794" s="35"/>
      <c r="CB794" s="35"/>
      <c r="CC794" s="35"/>
      <c r="CD794" s="35"/>
      <c r="CE794" s="35"/>
      <c r="CF794" s="35"/>
      <c r="CG794" s="35"/>
      <c r="CH794" s="35"/>
      <c r="CI794" s="35"/>
      <c r="CJ794" s="35"/>
      <c r="CK794" s="35"/>
      <c r="CL794" s="35"/>
      <c r="CM794" s="35"/>
      <c r="CN794" s="35"/>
      <c r="CO794" s="35"/>
      <c r="CP794" s="35"/>
      <c r="CQ794" s="35"/>
      <c r="CR794" s="35"/>
      <c r="CS794" s="35"/>
      <c r="CT794" s="35"/>
      <c r="CU794" s="35"/>
      <c r="CV794" s="35"/>
      <c r="CW794" s="35"/>
      <c r="CX794" s="35"/>
      <c r="CY794" s="35"/>
      <c r="CZ794" s="35"/>
    </row>
    <row r="795" spans="31:104" ht="12.75"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BV795" s="35"/>
      <c r="BW795" s="35"/>
      <c r="BX795" s="35"/>
      <c r="BY795" s="35"/>
      <c r="BZ795" s="35"/>
      <c r="CA795" s="35"/>
      <c r="CB795" s="35"/>
      <c r="CC795" s="35"/>
      <c r="CD795" s="35"/>
      <c r="CE795" s="35"/>
      <c r="CF795" s="35"/>
      <c r="CG795" s="35"/>
      <c r="CH795" s="35"/>
      <c r="CI795" s="35"/>
      <c r="CJ795" s="35"/>
      <c r="CK795" s="35"/>
      <c r="CL795" s="35"/>
      <c r="CM795" s="35"/>
      <c r="CN795" s="35"/>
      <c r="CO795" s="35"/>
      <c r="CP795" s="35"/>
      <c r="CQ795" s="35"/>
      <c r="CR795" s="35"/>
      <c r="CS795" s="35"/>
      <c r="CT795" s="35"/>
      <c r="CU795" s="35"/>
      <c r="CV795" s="35"/>
      <c r="CW795" s="35"/>
      <c r="CX795" s="35"/>
      <c r="CY795" s="35"/>
      <c r="CZ795" s="35"/>
    </row>
    <row r="796" spans="31:104" ht="12.75"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  <c r="BX796" s="35"/>
      <c r="BY796" s="35"/>
      <c r="BZ796" s="35"/>
      <c r="CA796" s="35"/>
      <c r="CB796" s="35"/>
      <c r="CC796" s="35"/>
      <c r="CD796" s="35"/>
      <c r="CE796" s="35"/>
      <c r="CF796" s="35"/>
      <c r="CG796" s="35"/>
      <c r="CH796" s="35"/>
      <c r="CI796" s="35"/>
      <c r="CJ796" s="35"/>
      <c r="CK796" s="35"/>
      <c r="CL796" s="35"/>
      <c r="CM796" s="35"/>
      <c r="CN796" s="35"/>
      <c r="CO796" s="35"/>
      <c r="CP796" s="35"/>
      <c r="CQ796" s="35"/>
      <c r="CR796" s="35"/>
      <c r="CS796" s="35"/>
      <c r="CT796" s="35"/>
      <c r="CU796" s="35"/>
      <c r="CV796" s="35"/>
      <c r="CW796" s="35"/>
      <c r="CX796" s="35"/>
      <c r="CY796" s="35"/>
      <c r="CZ796" s="35"/>
    </row>
    <row r="797" spans="31:104" ht="12.75"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  <c r="BU797" s="35"/>
      <c r="BV797" s="35"/>
      <c r="BW797" s="35"/>
      <c r="BX797" s="35"/>
      <c r="BY797" s="35"/>
      <c r="BZ797" s="35"/>
      <c r="CA797" s="35"/>
      <c r="CB797" s="35"/>
      <c r="CC797" s="35"/>
      <c r="CD797" s="35"/>
      <c r="CE797" s="35"/>
      <c r="CF797" s="35"/>
      <c r="CG797" s="35"/>
      <c r="CH797" s="35"/>
      <c r="CI797" s="35"/>
      <c r="CJ797" s="35"/>
      <c r="CK797" s="35"/>
      <c r="CL797" s="35"/>
      <c r="CM797" s="35"/>
      <c r="CN797" s="35"/>
      <c r="CO797" s="35"/>
      <c r="CP797" s="35"/>
      <c r="CQ797" s="35"/>
      <c r="CR797" s="35"/>
      <c r="CS797" s="35"/>
      <c r="CT797" s="35"/>
      <c r="CU797" s="35"/>
      <c r="CV797" s="35"/>
      <c r="CW797" s="35"/>
      <c r="CX797" s="35"/>
      <c r="CY797" s="35"/>
      <c r="CZ797" s="35"/>
    </row>
    <row r="798" spans="31:104" ht="12.75"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  <c r="BX798" s="35"/>
      <c r="BY798" s="35"/>
      <c r="BZ798" s="35"/>
      <c r="CA798" s="35"/>
      <c r="CB798" s="35"/>
      <c r="CC798" s="35"/>
      <c r="CD798" s="35"/>
      <c r="CE798" s="35"/>
      <c r="CF798" s="35"/>
      <c r="CG798" s="35"/>
      <c r="CH798" s="35"/>
      <c r="CI798" s="35"/>
      <c r="CJ798" s="35"/>
      <c r="CK798" s="35"/>
      <c r="CL798" s="35"/>
      <c r="CM798" s="35"/>
      <c r="CN798" s="35"/>
      <c r="CO798" s="35"/>
      <c r="CP798" s="35"/>
      <c r="CQ798" s="35"/>
      <c r="CR798" s="35"/>
      <c r="CS798" s="35"/>
      <c r="CT798" s="35"/>
      <c r="CU798" s="35"/>
      <c r="CV798" s="35"/>
      <c r="CW798" s="35"/>
      <c r="CX798" s="35"/>
      <c r="CY798" s="35"/>
      <c r="CZ798" s="35"/>
    </row>
    <row r="799" spans="31:104" ht="12.75"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  <c r="BX799" s="35"/>
      <c r="BY799" s="35"/>
      <c r="BZ799" s="35"/>
      <c r="CA799" s="35"/>
      <c r="CB799" s="35"/>
      <c r="CC799" s="35"/>
      <c r="CD799" s="35"/>
      <c r="CE799" s="35"/>
      <c r="CF799" s="35"/>
      <c r="CG799" s="35"/>
      <c r="CH799" s="35"/>
      <c r="CI799" s="35"/>
      <c r="CJ799" s="35"/>
      <c r="CK799" s="35"/>
      <c r="CL799" s="35"/>
      <c r="CM799" s="35"/>
      <c r="CN799" s="35"/>
      <c r="CO799" s="35"/>
      <c r="CP799" s="35"/>
      <c r="CQ799" s="35"/>
      <c r="CR799" s="35"/>
      <c r="CS799" s="35"/>
      <c r="CT799" s="35"/>
      <c r="CU799" s="35"/>
      <c r="CV799" s="35"/>
      <c r="CW799" s="35"/>
      <c r="CX799" s="35"/>
      <c r="CY799" s="35"/>
      <c r="CZ799" s="35"/>
    </row>
    <row r="800" spans="31:104" ht="12.75"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  <c r="BX800" s="35"/>
      <c r="BY800" s="35"/>
      <c r="BZ800" s="35"/>
      <c r="CA800" s="35"/>
      <c r="CB800" s="35"/>
      <c r="CC800" s="35"/>
      <c r="CD800" s="35"/>
      <c r="CE800" s="35"/>
      <c r="CF800" s="35"/>
      <c r="CG800" s="35"/>
      <c r="CH800" s="35"/>
      <c r="CI800" s="35"/>
      <c r="CJ800" s="35"/>
      <c r="CK800" s="35"/>
      <c r="CL800" s="35"/>
      <c r="CM800" s="35"/>
      <c r="CN800" s="35"/>
      <c r="CO800" s="35"/>
      <c r="CP800" s="35"/>
      <c r="CQ800" s="35"/>
      <c r="CR800" s="35"/>
      <c r="CS800" s="35"/>
      <c r="CT800" s="35"/>
      <c r="CU800" s="35"/>
      <c r="CV800" s="35"/>
      <c r="CW800" s="35"/>
      <c r="CX800" s="35"/>
      <c r="CY800" s="35"/>
      <c r="CZ800" s="35"/>
    </row>
    <row r="801" spans="31:104" ht="12.75"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  <c r="BX801" s="35"/>
      <c r="BY801" s="35"/>
      <c r="BZ801" s="35"/>
      <c r="CA801" s="35"/>
      <c r="CB801" s="35"/>
      <c r="CC801" s="35"/>
      <c r="CD801" s="35"/>
      <c r="CE801" s="35"/>
      <c r="CF801" s="35"/>
      <c r="CG801" s="35"/>
      <c r="CH801" s="35"/>
      <c r="CI801" s="35"/>
      <c r="CJ801" s="35"/>
      <c r="CK801" s="35"/>
      <c r="CL801" s="35"/>
      <c r="CM801" s="35"/>
      <c r="CN801" s="35"/>
      <c r="CO801" s="35"/>
      <c r="CP801" s="35"/>
      <c r="CQ801" s="35"/>
      <c r="CR801" s="35"/>
      <c r="CS801" s="35"/>
      <c r="CT801" s="35"/>
      <c r="CU801" s="35"/>
      <c r="CV801" s="35"/>
      <c r="CW801" s="35"/>
      <c r="CX801" s="35"/>
      <c r="CY801" s="35"/>
      <c r="CZ801" s="35"/>
    </row>
    <row r="802" spans="31:104" ht="12.75"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BV802" s="35"/>
      <c r="BW802" s="35"/>
      <c r="BX802" s="35"/>
      <c r="BY802" s="35"/>
      <c r="BZ802" s="35"/>
      <c r="CA802" s="35"/>
      <c r="CB802" s="35"/>
      <c r="CC802" s="35"/>
      <c r="CD802" s="35"/>
      <c r="CE802" s="35"/>
      <c r="CF802" s="35"/>
      <c r="CG802" s="35"/>
      <c r="CH802" s="35"/>
      <c r="CI802" s="35"/>
      <c r="CJ802" s="35"/>
      <c r="CK802" s="35"/>
      <c r="CL802" s="35"/>
      <c r="CM802" s="35"/>
      <c r="CN802" s="35"/>
      <c r="CO802" s="35"/>
      <c r="CP802" s="35"/>
      <c r="CQ802" s="35"/>
      <c r="CR802" s="35"/>
      <c r="CS802" s="35"/>
      <c r="CT802" s="35"/>
      <c r="CU802" s="35"/>
      <c r="CV802" s="35"/>
      <c r="CW802" s="35"/>
      <c r="CX802" s="35"/>
      <c r="CY802" s="35"/>
      <c r="CZ802" s="35"/>
    </row>
    <row r="803" spans="31:104" ht="12.75"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  <c r="BX803" s="35"/>
      <c r="BY803" s="35"/>
      <c r="BZ803" s="35"/>
      <c r="CA803" s="35"/>
      <c r="CB803" s="35"/>
      <c r="CC803" s="35"/>
      <c r="CD803" s="35"/>
      <c r="CE803" s="35"/>
      <c r="CF803" s="35"/>
      <c r="CG803" s="35"/>
      <c r="CH803" s="35"/>
      <c r="CI803" s="35"/>
      <c r="CJ803" s="35"/>
      <c r="CK803" s="35"/>
      <c r="CL803" s="35"/>
      <c r="CM803" s="35"/>
      <c r="CN803" s="35"/>
      <c r="CO803" s="35"/>
      <c r="CP803" s="35"/>
      <c r="CQ803" s="35"/>
      <c r="CR803" s="35"/>
      <c r="CS803" s="35"/>
      <c r="CT803" s="35"/>
      <c r="CU803" s="35"/>
      <c r="CV803" s="35"/>
      <c r="CW803" s="35"/>
      <c r="CX803" s="35"/>
      <c r="CY803" s="35"/>
      <c r="CZ803" s="35"/>
    </row>
    <row r="804" spans="31:104" ht="12.75"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5"/>
      <c r="BL804" s="35"/>
      <c r="BM804" s="35"/>
      <c r="BN804" s="35"/>
      <c r="BO804" s="35"/>
      <c r="BP804" s="35"/>
      <c r="BQ804" s="35"/>
      <c r="BR804" s="35"/>
      <c r="BS804" s="35"/>
      <c r="BT804" s="35"/>
      <c r="BU804" s="35"/>
      <c r="BV804" s="35"/>
      <c r="BW804" s="35"/>
      <c r="BX804" s="35"/>
      <c r="BY804" s="35"/>
      <c r="BZ804" s="35"/>
      <c r="CA804" s="35"/>
      <c r="CB804" s="35"/>
      <c r="CC804" s="35"/>
      <c r="CD804" s="35"/>
      <c r="CE804" s="35"/>
      <c r="CF804" s="35"/>
      <c r="CG804" s="35"/>
      <c r="CH804" s="35"/>
      <c r="CI804" s="35"/>
      <c r="CJ804" s="35"/>
      <c r="CK804" s="35"/>
      <c r="CL804" s="35"/>
      <c r="CM804" s="35"/>
      <c r="CN804" s="35"/>
      <c r="CO804" s="35"/>
      <c r="CP804" s="35"/>
      <c r="CQ804" s="35"/>
      <c r="CR804" s="35"/>
      <c r="CS804" s="35"/>
      <c r="CT804" s="35"/>
      <c r="CU804" s="35"/>
      <c r="CV804" s="35"/>
      <c r="CW804" s="35"/>
      <c r="CX804" s="35"/>
      <c r="CY804" s="35"/>
      <c r="CZ804" s="35"/>
    </row>
    <row r="805" spans="31:104" ht="12.75"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  <c r="BX805" s="35"/>
      <c r="BY805" s="35"/>
      <c r="BZ805" s="35"/>
      <c r="CA805" s="35"/>
      <c r="CB805" s="35"/>
      <c r="CC805" s="35"/>
      <c r="CD805" s="35"/>
      <c r="CE805" s="35"/>
      <c r="CF805" s="35"/>
      <c r="CG805" s="35"/>
      <c r="CH805" s="35"/>
      <c r="CI805" s="35"/>
      <c r="CJ805" s="35"/>
      <c r="CK805" s="35"/>
      <c r="CL805" s="35"/>
      <c r="CM805" s="35"/>
      <c r="CN805" s="35"/>
      <c r="CO805" s="35"/>
      <c r="CP805" s="35"/>
      <c r="CQ805" s="35"/>
      <c r="CR805" s="35"/>
      <c r="CS805" s="35"/>
      <c r="CT805" s="35"/>
      <c r="CU805" s="35"/>
      <c r="CV805" s="35"/>
      <c r="CW805" s="35"/>
      <c r="CX805" s="35"/>
      <c r="CY805" s="35"/>
      <c r="CZ805" s="35"/>
    </row>
    <row r="806" spans="31:104" ht="12.75"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  <c r="BX806" s="35"/>
      <c r="BY806" s="35"/>
      <c r="BZ806" s="35"/>
      <c r="CA806" s="35"/>
      <c r="CB806" s="35"/>
      <c r="CC806" s="35"/>
      <c r="CD806" s="35"/>
      <c r="CE806" s="35"/>
      <c r="CF806" s="35"/>
      <c r="CG806" s="35"/>
      <c r="CH806" s="35"/>
      <c r="CI806" s="35"/>
      <c r="CJ806" s="35"/>
      <c r="CK806" s="35"/>
      <c r="CL806" s="35"/>
      <c r="CM806" s="35"/>
      <c r="CN806" s="35"/>
      <c r="CO806" s="35"/>
      <c r="CP806" s="35"/>
      <c r="CQ806" s="35"/>
      <c r="CR806" s="35"/>
      <c r="CS806" s="35"/>
      <c r="CT806" s="35"/>
      <c r="CU806" s="35"/>
      <c r="CV806" s="35"/>
      <c r="CW806" s="35"/>
      <c r="CX806" s="35"/>
      <c r="CY806" s="35"/>
      <c r="CZ806" s="35"/>
    </row>
    <row r="807" spans="31:104" ht="12.75"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</row>
    <row r="808" spans="31:104" ht="12.75"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  <c r="BX808" s="35"/>
      <c r="BY808" s="35"/>
      <c r="BZ808" s="35"/>
      <c r="CA808" s="35"/>
      <c r="CB808" s="35"/>
      <c r="CC808" s="35"/>
      <c r="CD808" s="35"/>
      <c r="CE808" s="35"/>
      <c r="CF808" s="35"/>
      <c r="CG808" s="35"/>
      <c r="CH808" s="35"/>
      <c r="CI808" s="35"/>
      <c r="CJ808" s="35"/>
      <c r="CK808" s="35"/>
      <c r="CL808" s="35"/>
      <c r="CM808" s="35"/>
      <c r="CN808" s="35"/>
      <c r="CO808" s="35"/>
      <c r="CP808" s="35"/>
      <c r="CQ808" s="35"/>
      <c r="CR808" s="35"/>
      <c r="CS808" s="35"/>
      <c r="CT808" s="35"/>
      <c r="CU808" s="35"/>
      <c r="CV808" s="35"/>
      <c r="CW808" s="35"/>
      <c r="CX808" s="35"/>
      <c r="CY808" s="35"/>
      <c r="CZ808" s="35"/>
    </row>
    <row r="809" spans="31:104" ht="12.75"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  <c r="CC809" s="35"/>
      <c r="CD809" s="35"/>
      <c r="CE809" s="35"/>
      <c r="CF809" s="35"/>
      <c r="CG809" s="35"/>
      <c r="CH809" s="35"/>
      <c r="CI809" s="35"/>
      <c r="CJ809" s="35"/>
      <c r="CK809" s="35"/>
      <c r="CL809" s="35"/>
      <c r="CM809" s="35"/>
      <c r="CN809" s="35"/>
      <c r="CO809" s="35"/>
      <c r="CP809" s="35"/>
      <c r="CQ809" s="35"/>
      <c r="CR809" s="35"/>
      <c r="CS809" s="35"/>
      <c r="CT809" s="35"/>
      <c r="CU809" s="35"/>
      <c r="CV809" s="35"/>
      <c r="CW809" s="35"/>
      <c r="CX809" s="35"/>
      <c r="CY809" s="35"/>
      <c r="CZ809" s="35"/>
    </row>
    <row r="810" spans="31:104" ht="12.75"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  <c r="BX810" s="35"/>
      <c r="BY810" s="35"/>
      <c r="BZ810" s="35"/>
      <c r="CA810" s="35"/>
      <c r="CB810" s="35"/>
      <c r="CC810" s="35"/>
      <c r="CD810" s="35"/>
      <c r="CE810" s="35"/>
      <c r="CF810" s="35"/>
      <c r="CG810" s="35"/>
      <c r="CH810" s="35"/>
      <c r="CI810" s="35"/>
      <c r="CJ810" s="35"/>
      <c r="CK810" s="35"/>
      <c r="CL810" s="35"/>
      <c r="CM810" s="35"/>
      <c r="CN810" s="35"/>
      <c r="CO810" s="35"/>
      <c r="CP810" s="35"/>
      <c r="CQ810" s="35"/>
      <c r="CR810" s="35"/>
      <c r="CS810" s="35"/>
      <c r="CT810" s="35"/>
      <c r="CU810" s="35"/>
      <c r="CV810" s="35"/>
      <c r="CW810" s="35"/>
      <c r="CX810" s="35"/>
      <c r="CY810" s="35"/>
      <c r="CZ810" s="35"/>
    </row>
    <row r="811" spans="31:104" ht="12.75"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5"/>
      <c r="BL811" s="35"/>
      <c r="BM811" s="35"/>
      <c r="BN811" s="35"/>
      <c r="BO811" s="35"/>
      <c r="BP811" s="35"/>
      <c r="BQ811" s="35"/>
      <c r="BR811" s="35"/>
      <c r="BS811" s="35"/>
      <c r="BT811" s="35"/>
      <c r="BU811" s="35"/>
      <c r="BV811" s="35"/>
      <c r="BW811" s="35"/>
      <c r="BX811" s="35"/>
      <c r="BY811" s="35"/>
      <c r="BZ811" s="35"/>
      <c r="CA811" s="35"/>
      <c r="CB811" s="35"/>
      <c r="CC811" s="35"/>
      <c r="CD811" s="35"/>
      <c r="CE811" s="35"/>
      <c r="CF811" s="35"/>
      <c r="CG811" s="35"/>
      <c r="CH811" s="35"/>
      <c r="CI811" s="35"/>
      <c r="CJ811" s="35"/>
      <c r="CK811" s="35"/>
      <c r="CL811" s="35"/>
      <c r="CM811" s="35"/>
      <c r="CN811" s="35"/>
      <c r="CO811" s="35"/>
      <c r="CP811" s="35"/>
      <c r="CQ811" s="35"/>
      <c r="CR811" s="35"/>
      <c r="CS811" s="35"/>
      <c r="CT811" s="35"/>
      <c r="CU811" s="35"/>
      <c r="CV811" s="35"/>
      <c r="CW811" s="35"/>
      <c r="CX811" s="35"/>
      <c r="CY811" s="35"/>
      <c r="CZ811" s="35"/>
    </row>
    <row r="812" spans="31:104" ht="12.75"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  <c r="BX812" s="35"/>
      <c r="BY812" s="35"/>
      <c r="BZ812" s="35"/>
      <c r="CA812" s="35"/>
      <c r="CB812" s="35"/>
      <c r="CC812" s="35"/>
      <c r="CD812" s="35"/>
      <c r="CE812" s="35"/>
      <c r="CF812" s="35"/>
      <c r="CG812" s="35"/>
      <c r="CH812" s="35"/>
      <c r="CI812" s="35"/>
      <c r="CJ812" s="35"/>
      <c r="CK812" s="35"/>
      <c r="CL812" s="35"/>
      <c r="CM812" s="35"/>
      <c r="CN812" s="35"/>
      <c r="CO812" s="35"/>
      <c r="CP812" s="35"/>
      <c r="CQ812" s="35"/>
      <c r="CR812" s="35"/>
      <c r="CS812" s="35"/>
      <c r="CT812" s="35"/>
      <c r="CU812" s="35"/>
      <c r="CV812" s="35"/>
      <c r="CW812" s="35"/>
      <c r="CX812" s="35"/>
      <c r="CY812" s="35"/>
      <c r="CZ812" s="35"/>
    </row>
    <row r="813" spans="31:104" ht="12.75"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35"/>
      <c r="CM813" s="35"/>
      <c r="CN813" s="35"/>
      <c r="CO813" s="35"/>
      <c r="CP813" s="35"/>
      <c r="CQ813" s="35"/>
      <c r="CR813" s="35"/>
      <c r="CS813" s="35"/>
      <c r="CT813" s="35"/>
      <c r="CU813" s="35"/>
      <c r="CV813" s="35"/>
      <c r="CW813" s="35"/>
      <c r="CX813" s="35"/>
      <c r="CY813" s="35"/>
      <c r="CZ813" s="35"/>
    </row>
    <row r="814" spans="31:104" ht="12.75"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</row>
    <row r="815" spans="31:104" ht="12.75"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  <c r="CC815" s="35"/>
      <c r="CD815" s="35"/>
      <c r="CE815" s="35"/>
      <c r="CF815" s="35"/>
      <c r="CG815" s="35"/>
      <c r="CH815" s="35"/>
      <c r="CI815" s="35"/>
      <c r="CJ815" s="35"/>
      <c r="CK815" s="35"/>
      <c r="CL815" s="35"/>
      <c r="CM815" s="35"/>
      <c r="CN815" s="35"/>
      <c r="CO815" s="35"/>
      <c r="CP815" s="35"/>
      <c r="CQ815" s="35"/>
      <c r="CR815" s="35"/>
      <c r="CS815" s="35"/>
      <c r="CT815" s="35"/>
      <c r="CU815" s="35"/>
      <c r="CV815" s="35"/>
      <c r="CW815" s="35"/>
      <c r="CX815" s="35"/>
      <c r="CY815" s="35"/>
      <c r="CZ815" s="35"/>
    </row>
    <row r="816" spans="31:104" ht="12.75"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35"/>
      <c r="CN816" s="35"/>
      <c r="CO816" s="35"/>
      <c r="CP816" s="35"/>
      <c r="CQ816" s="35"/>
      <c r="CR816" s="35"/>
      <c r="CS816" s="35"/>
      <c r="CT816" s="35"/>
      <c r="CU816" s="35"/>
      <c r="CV816" s="35"/>
      <c r="CW816" s="35"/>
      <c r="CX816" s="35"/>
      <c r="CY816" s="35"/>
      <c r="CZ816" s="35"/>
    </row>
    <row r="817" spans="31:104" ht="12.75"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</row>
    <row r="818" spans="31:104" ht="12.75"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35"/>
      <c r="CE818" s="35"/>
      <c r="CF818" s="35"/>
      <c r="CG818" s="35"/>
      <c r="CH818" s="35"/>
      <c r="CI818" s="35"/>
      <c r="CJ818" s="35"/>
      <c r="CK818" s="35"/>
      <c r="CL818" s="35"/>
      <c r="CM818" s="35"/>
      <c r="CN818" s="35"/>
      <c r="CO818" s="35"/>
      <c r="CP818" s="35"/>
      <c r="CQ818" s="35"/>
      <c r="CR818" s="35"/>
      <c r="CS818" s="35"/>
      <c r="CT818" s="35"/>
      <c r="CU818" s="35"/>
      <c r="CV818" s="35"/>
      <c r="CW818" s="35"/>
      <c r="CX818" s="35"/>
      <c r="CY818" s="35"/>
      <c r="CZ818" s="35"/>
    </row>
    <row r="819" spans="31:104" ht="12.75"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35"/>
      <c r="CE819" s="35"/>
      <c r="CF819" s="35"/>
      <c r="CG819" s="35"/>
      <c r="CH819" s="35"/>
      <c r="CI819" s="35"/>
      <c r="CJ819" s="35"/>
      <c r="CK819" s="35"/>
      <c r="CL819" s="35"/>
      <c r="CM819" s="35"/>
      <c r="CN819" s="35"/>
      <c r="CO819" s="35"/>
      <c r="CP819" s="35"/>
      <c r="CQ819" s="35"/>
      <c r="CR819" s="35"/>
      <c r="CS819" s="35"/>
      <c r="CT819" s="35"/>
      <c r="CU819" s="35"/>
      <c r="CV819" s="35"/>
      <c r="CW819" s="35"/>
      <c r="CX819" s="35"/>
      <c r="CY819" s="35"/>
      <c r="CZ819" s="35"/>
    </row>
    <row r="820" spans="31:104" ht="12.75"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  <c r="BX820" s="35"/>
      <c r="BY820" s="35"/>
      <c r="BZ820" s="35"/>
      <c r="CA820" s="35"/>
      <c r="CB820" s="35"/>
      <c r="CC820" s="35"/>
      <c r="CD820" s="35"/>
      <c r="CE820" s="35"/>
      <c r="CF820" s="35"/>
      <c r="CG820" s="35"/>
      <c r="CH820" s="35"/>
      <c r="CI820" s="35"/>
      <c r="CJ820" s="35"/>
      <c r="CK820" s="35"/>
      <c r="CL820" s="35"/>
      <c r="CM820" s="35"/>
      <c r="CN820" s="35"/>
      <c r="CO820" s="35"/>
      <c r="CP820" s="35"/>
      <c r="CQ820" s="35"/>
      <c r="CR820" s="35"/>
      <c r="CS820" s="35"/>
      <c r="CT820" s="35"/>
      <c r="CU820" s="35"/>
      <c r="CV820" s="35"/>
      <c r="CW820" s="35"/>
      <c r="CX820" s="35"/>
      <c r="CY820" s="35"/>
      <c r="CZ820" s="35"/>
    </row>
    <row r="821" spans="31:104" ht="12.75"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35"/>
      <c r="CE821" s="35"/>
      <c r="CF821" s="35"/>
      <c r="CG821" s="35"/>
      <c r="CH821" s="35"/>
      <c r="CI821" s="35"/>
      <c r="CJ821" s="35"/>
      <c r="CK821" s="35"/>
      <c r="CL821" s="35"/>
      <c r="CM821" s="35"/>
      <c r="CN821" s="35"/>
      <c r="CO821" s="35"/>
      <c r="CP821" s="35"/>
      <c r="CQ821" s="35"/>
      <c r="CR821" s="35"/>
      <c r="CS821" s="35"/>
      <c r="CT821" s="35"/>
      <c r="CU821" s="35"/>
      <c r="CV821" s="35"/>
      <c r="CW821" s="35"/>
      <c r="CX821" s="35"/>
      <c r="CY821" s="35"/>
      <c r="CZ821" s="35"/>
    </row>
    <row r="822" spans="31:104" ht="12.75"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BV822" s="35"/>
      <c r="BW822" s="35"/>
      <c r="BX822" s="35"/>
      <c r="BY822" s="35"/>
      <c r="BZ822" s="35"/>
      <c r="CA822" s="35"/>
      <c r="CB822" s="35"/>
      <c r="CC822" s="35"/>
      <c r="CD822" s="35"/>
      <c r="CE822" s="35"/>
      <c r="CF822" s="35"/>
      <c r="CG822" s="35"/>
      <c r="CH822" s="35"/>
      <c r="CI822" s="35"/>
      <c r="CJ822" s="35"/>
      <c r="CK822" s="35"/>
      <c r="CL822" s="35"/>
      <c r="CM822" s="35"/>
      <c r="CN822" s="35"/>
      <c r="CO822" s="35"/>
      <c r="CP822" s="35"/>
      <c r="CQ822" s="35"/>
      <c r="CR822" s="35"/>
      <c r="CS822" s="35"/>
      <c r="CT822" s="35"/>
      <c r="CU822" s="35"/>
      <c r="CV822" s="35"/>
      <c r="CW822" s="35"/>
      <c r="CX822" s="35"/>
      <c r="CY822" s="35"/>
      <c r="CZ822" s="35"/>
    </row>
    <row r="823" spans="31:104" ht="12.75"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35"/>
      <c r="CE823" s="35"/>
      <c r="CF823" s="35"/>
      <c r="CG823" s="35"/>
      <c r="CH823" s="35"/>
      <c r="CI823" s="35"/>
      <c r="CJ823" s="35"/>
      <c r="CK823" s="35"/>
      <c r="CL823" s="35"/>
      <c r="CM823" s="35"/>
      <c r="CN823" s="35"/>
      <c r="CO823" s="35"/>
      <c r="CP823" s="35"/>
      <c r="CQ823" s="35"/>
      <c r="CR823" s="35"/>
      <c r="CS823" s="35"/>
      <c r="CT823" s="35"/>
      <c r="CU823" s="35"/>
      <c r="CV823" s="35"/>
      <c r="CW823" s="35"/>
      <c r="CX823" s="35"/>
      <c r="CY823" s="35"/>
      <c r="CZ823" s="35"/>
    </row>
    <row r="824" spans="31:104" ht="12.75"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  <c r="BX824" s="35"/>
      <c r="BY824" s="35"/>
      <c r="BZ824" s="35"/>
      <c r="CA824" s="35"/>
      <c r="CB824" s="35"/>
      <c r="CC824" s="35"/>
      <c r="CD824" s="35"/>
      <c r="CE824" s="35"/>
      <c r="CF824" s="35"/>
      <c r="CG824" s="35"/>
      <c r="CH824" s="35"/>
      <c r="CI824" s="35"/>
      <c r="CJ824" s="35"/>
      <c r="CK824" s="35"/>
      <c r="CL824" s="35"/>
      <c r="CM824" s="35"/>
      <c r="CN824" s="35"/>
      <c r="CO824" s="35"/>
      <c r="CP824" s="35"/>
      <c r="CQ824" s="35"/>
      <c r="CR824" s="35"/>
      <c r="CS824" s="35"/>
      <c r="CT824" s="35"/>
      <c r="CU824" s="35"/>
      <c r="CV824" s="35"/>
      <c r="CW824" s="35"/>
      <c r="CX824" s="35"/>
      <c r="CY824" s="35"/>
      <c r="CZ824" s="35"/>
    </row>
    <row r="825" spans="31:104" ht="12.75"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  <c r="BX825" s="35"/>
      <c r="BY825" s="35"/>
      <c r="BZ825" s="35"/>
      <c r="CA825" s="35"/>
      <c r="CB825" s="35"/>
      <c r="CC825" s="35"/>
      <c r="CD825" s="35"/>
      <c r="CE825" s="35"/>
      <c r="CF825" s="35"/>
      <c r="CG825" s="35"/>
      <c r="CH825" s="35"/>
      <c r="CI825" s="35"/>
      <c r="CJ825" s="35"/>
      <c r="CK825" s="35"/>
      <c r="CL825" s="35"/>
      <c r="CM825" s="35"/>
      <c r="CN825" s="35"/>
      <c r="CO825" s="35"/>
      <c r="CP825" s="35"/>
      <c r="CQ825" s="35"/>
      <c r="CR825" s="35"/>
      <c r="CS825" s="35"/>
      <c r="CT825" s="35"/>
      <c r="CU825" s="35"/>
      <c r="CV825" s="35"/>
      <c r="CW825" s="35"/>
      <c r="CX825" s="35"/>
      <c r="CY825" s="35"/>
      <c r="CZ825" s="35"/>
    </row>
    <row r="826" spans="31:104" ht="12.75"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  <c r="BX826" s="35"/>
      <c r="BY826" s="35"/>
      <c r="BZ826" s="35"/>
      <c r="CA826" s="35"/>
      <c r="CB826" s="35"/>
      <c r="CC826" s="35"/>
      <c r="CD826" s="35"/>
      <c r="CE826" s="35"/>
      <c r="CF826" s="35"/>
      <c r="CG826" s="35"/>
      <c r="CH826" s="35"/>
      <c r="CI826" s="35"/>
      <c r="CJ826" s="35"/>
      <c r="CK826" s="35"/>
      <c r="CL826" s="35"/>
      <c r="CM826" s="35"/>
      <c r="CN826" s="35"/>
      <c r="CO826" s="35"/>
      <c r="CP826" s="35"/>
      <c r="CQ826" s="35"/>
      <c r="CR826" s="35"/>
      <c r="CS826" s="35"/>
      <c r="CT826" s="35"/>
      <c r="CU826" s="35"/>
      <c r="CV826" s="35"/>
      <c r="CW826" s="35"/>
      <c r="CX826" s="35"/>
      <c r="CY826" s="35"/>
      <c r="CZ826" s="35"/>
    </row>
    <row r="827" spans="31:104" ht="12.75"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  <c r="BX827" s="35"/>
      <c r="BY827" s="35"/>
      <c r="BZ827" s="35"/>
      <c r="CA827" s="35"/>
      <c r="CB827" s="35"/>
      <c r="CC827" s="35"/>
      <c r="CD827" s="35"/>
      <c r="CE827" s="35"/>
      <c r="CF827" s="35"/>
      <c r="CG827" s="35"/>
      <c r="CH827" s="35"/>
      <c r="CI827" s="35"/>
      <c r="CJ827" s="35"/>
      <c r="CK827" s="35"/>
      <c r="CL827" s="35"/>
      <c r="CM827" s="35"/>
      <c r="CN827" s="35"/>
      <c r="CO827" s="35"/>
      <c r="CP827" s="35"/>
      <c r="CQ827" s="35"/>
      <c r="CR827" s="35"/>
      <c r="CS827" s="35"/>
      <c r="CT827" s="35"/>
      <c r="CU827" s="35"/>
      <c r="CV827" s="35"/>
      <c r="CW827" s="35"/>
      <c r="CX827" s="35"/>
      <c r="CY827" s="35"/>
      <c r="CZ827" s="35"/>
    </row>
    <row r="828" spans="31:104" ht="12.75"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  <c r="CC828" s="35"/>
      <c r="CD828" s="35"/>
      <c r="CE828" s="35"/>
      <c r="CF828" s="35"/>
      <c r="CG828" s="35"/>
      <c r="CH828" s="35"/>
      <c r="CI828" s="35"/>
      <c r="CJ828" s="35"/>
      <c r="CK828" s="35"/>
      <c r="CL828" s="35"/>
      <c r="CM828" s="35"/>
      <c r="CN828" s="35"/>
      <c r="CO828" s="35"/>
      <c r="CP828" s="35"/>
      <c r="CQ828" s="35"/>
      <c r="CR828" s="35"/>
      <c r="CS828" s="35"/>
      <c r="CT828" s="35"/>
      <c r="CU828" s="35"/>
      <c r="CV828" s="35"/>
      <c r="CW828" s="35"/>
      <c r="CX828" s="35"/>
      <c r="CY828" s="35"/>
      <c r="CZ828" s="35"/>
    </row>
    <row r="829" spans="31:104" ht="12.75"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  <c r="BX829" s="35"/>
      <c r="BY829" s="35"/>
      <c r="BZ829" s="35"/>
      <c r="CA829" s="35"/>
      <c r="CB829" s="35"/>
      <c r="CC829" s="35"/>
      <c r="CD829" s="35"/>
      <c r="CE829" s="35"/>
      <c r="CF829" s="35"/>
      <c r="CG829" s="35"/>
      <c r="CH829" s="35"/>
      <c r="CI829" s="35"/>
      <c r="CJ829" s="35"/>
      <c r="CK829" s="35"/>
      <c r="CL829" s="35"/>
      <c r="CM829" s="35"/>
      <c r="CN829" s="35"/>
      <c r="CO829" s="35"/>
      <c r="CP829" s="35"/>
      <c r="CQ829" s="35"/>
      <c r="CR829" s="35"/>
      <c r="CS829" s="35"/>
      <c r="CT829" s="35"/>
      <c r="CU829" s="35"/>
      <c r="CV829" s="35"/>
      <c r="CW829" s="35"/>
      <c r="CX829" s="35"/>
      <c r="CY829" s="35"/>
      <c r="CZ829" s="35"/>
    </row>
    <row r="830" spans="31:104" ht="12.75"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35"/>
      <c r="CM830" s="35"/>
      <c r="CN830" s="35"/>
      <c r="CO830" s="35"/>
      <c r="CP830" s="35"/>
      <c r="CQ830" s="35"/>
      <c r="CR830" s="35"/>
      <c r="CS830" s="35"/>
      <c r="CT830" s="35"/>
      <c r="CU830" s="35"/>
      <c r="CV830" s="35"/>
      <c r="CW830" s="35"/>
      <c r="CX830" s="35"/>
      <c r="CY830" s="35"/>
      <c r="CZ830" s="35"/>
    </row>
    <row r="831" spans="31:104" ht="12.75"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35"/>
      <c r="CM831" s="35"/>
      <c r="CN831" s="35"/>
      <c r="CO831" s="35"/>
      <c r="CP831" s="35"/>
      <c r="CQ831" s="35"/>
      <c r="CR831" s="35"/>
      <c r="CS831" s="35"/>
      <c r="CT831" s="35"/>
      <c r="CU831" s="35"/>
      <c r="CV831" s="35"/>
      <c r="CW831" s="35"/>
      <c r="CX831" s="35"/>
      <c r="CY831" s="35"/>
      <c r="CZ831" s="35"/>
    </row>
    <row r="832" spans="31:104" ht="12.75"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35"/>
      <c r="CM832" s="35"/>
      <c r="CN832" s="35"/>
      <c r="CO832" s="35"/>
      <c r="CP832" s="35"/>
      <c r="CQ832" s="35"/>
      <c r="CR832" s="35"/>
      <c r="CS832" s="35"/>
      <c r="CT832" s="35"/>
      <c r="CU832" s="35"/>
      <c r="CV832" s="35"/>
      <c r="CW832" s="35"/>
      <c r="CX832" s="35"/>
      <c r="CY832" s="35"/>
      <c r="CZ832" s="35"/>
    </row>
    <row r="833" spans="31:104" ht="12.75"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  <c r="BX833" s="35"/>
      <c r="BY833" s="35"/>
      <c r="BZ833" s="35"/>
      <c r="CA833" s="35"/>
      <c r="CB833" s="35"/>
      <c r="CC833" s="35"/>
      <c r="CD833" s="35"/>
      <c r="CE833" s="35"/>
      <c r="CF833" s="35"/>
      <c r="CG833" s="35"/>
      <c r="CH833" s="35"/>
      <c r="CI833" s="35"/>
      <c r="CJ833" s="35"/>
      <c r="CK833" s="35"/>
      <c r="CL833" s="35"/>
      <c r="CM833" s="35"/>
      <c r="CN833" s="35"/>
      <c r="CO833" s="35"/>
      <c r="CP833" s="35"/>
      <c r="CQ833" s="35"/>
      <c r="CR833" s="35"/>
      <c r="CS833" s="35"/>
      <c r="CT833" s="35"/>
      <c r="CU833" s="35"/>
      <c r="CV833" s="35"/>
      <c r="CW833" s="35"/>
      <c r="CX833" s="35"/>
      <c r="CY833" s="35"/>
      <c r="CZ833" s="35"/>
    </row>
    <row r="834" spans="31:104" ht="12.75"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35"/>
      <c r="CM834" s="35"/>
      <c r="CN834" s="35"/>
      <c r="CO834" s="35"/>
      <c r="CP834" s="35"/>
      <c r="CQ834" s="35"/>
      <c r="CR834" s="35"/>
      <c r="CS834" s="35"/>
      <c r="CT834" s="35"/>
      <c r="CU834" s="35"/>
      <c r="CV834" s="35"/>
      <c r="CW834" s="35"/>
      <c r="CX834" s="35"/>
      <c r="CY834" s="35"/>
      <c r="CZ834" s="35"/>
    </row>
    <row r="835" spans="31:104" ht="12.75"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35"/>
      <c r="CE835" s="35"/>
      <c r="CF835" s="35"/>
      <c r="CG835" s="35"/>
      <c r="CH835" s="35"/>
      <c r="CI835" s="35"/>
      <c r="CJ835" s="35"/>
      <c r="CK835" s="35"/>
      <c r="CL835" s="35"/>
      <c r="CM835" s="35"/>
      <c r="CN835" s="35"/>
      <c r="CO835" s="35"/>
      <c r="CP835" s="35"/>
      <c r="CQ835" s="35"/>
      <c r="CR835" s="35"/>
      <c r="CS835" s="35"/>
      <c r="CT835" s="35"/>
      <c r="CU835" s="35"/>
      <c r="CV835" s="35"/>
      <c r="CW835" s="35"/>
      <c r="CX835" s="35"/>
      <c r="CY835" s="35"/>
      <c r="CZ835" s="35"/>
    </row>
    <row r="836" spans="31:104" ht="12.75"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35"/>
      <c r="CE836" s="35"/>
      <c r="CF836" s="35"/>
      <c r="CG836" s="35"/>
      <c r="CH836" s="35"/>
      <c r="CI836" s="35"/>
      <c r="CJ836" s="35"/>
      <c r="CK836" s="35"/>
      <c r="CL836" s="35"/>
      <c r="CM836" s="35"/>
      <c r="CN836" s="35"/>
      <c r="CO836" s="35"/>
      <c r="CP836" s="35"/>
      <c r="CQ836" s="35"/>
      <c r="CR836" s="35"/>
      <c r="CS836" s="35"/>
      <c r="CT836" s="35"/>
      <c r="CU836" s="35"/>
      <c r="CV836" s="35"/>
      <c r="CW836" s="35"/>
      <c r="CX836" s="35"/>
      <c r="CY836" s="35"/>
      <c r="CZ836" s="35"/>
    </row>
    <row r="837" spans="31:104" ht="12.75"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  <c r="CC837" s="35"/>
      <c r="CD837" s="35"/>
      <c r="CE837" s="35"/>
      <c r="CF837" s="35"/>
      <c r="CG837" s="35"/>
      <c r="CH837" s="35"/>
      <c r="CI837" s="35"/>
      <c r="CJ837" s="35"/>
      <c r="CK837" s="35"/>
      <c r="CL837" s="35"/>
      <c r="CM837" s="35"/>
      <c r="CN837" s="35"/>
      <c r="CO837" s="35"/>
      <c r="CP837" s="35"/>
      <c r="CQ837" s="35"/>
      <c r="CR837" s="35"/>
      <c r="CS837" s="35"/>
      <c r="CT837" s="35"/>
      <c r="CU837" s="35"/>
      <c r="CV837" s="35"/>
      <c r="CW837" s="35"/>
      <c r="CX837" s="35"/>
      <c r="CY837" s="35"/>
      <c r="CZ837" s="35"/>
    </row>
    <row r="838" spans="31:104" ht="12.75"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</row>
    <row r="839" spans="31:104" ht="12.75"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</row>
    <row r="840" spans="31:104" ht="12.75"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</row>
    <row r="841" spans="31:104" ht="12.75"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35"/>
      <c r="CM841" s="35"/>
      <c r="CN841" s="35"/>
      <c r="CO841" s="35"/>
      <c r="CP841" s="35"/>
      <c r="CQ841" s="35"/>
      <c r="CR841" s="35"/>
      <c r="CS841" s="35"/>
      <c r="CT841" s="35"/>
      <c r="CU841" s="35"/>
      <c r="CV841" s="35"/>
      <c r="CW841" s="35"/>
      <c r="CX841" s="35"/>
      <c r="CY841" s="35"/>
      <c r="CZ841" s="35"/>
    </row>
    <row r="842" spans="31:104" ht="12.75"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35"/>
      <c r="CE842" s="35"/>
      <c r="CF842" s="35"/>
      <c r="CG842" s="35"/>
      <c r="CH842" s="35"/>
      <c r="CI842" s="35"/>
      <c r="CJ842" s="35"/>
      <c r="CK842" s="35"/>
      <c r="CL842" s="35"/>
      <c r="CM842" s="35"/>
      <c r="CN842" s="35"/>
      <c r="CO842" s="35"/>
      <c r="CP842" s="35"/>
      <c r="CQ842" s="35"/>
      <c r="CR842" s="35"/>
      <c r="CS842" s="35"/>
      <c r="CT842" s="35"/>
      <c r="CU842" s="35"/>
      <c r="CV842" s="35"/>
      <c r="CW842" s="35"/>
      <c r="CX842" s="35"/>
      <c r="CY842" s="35"/>
      <c r="CZ842" s="35"/>
    </row>
    <row r="843" spans="31:104" ht="12.75"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35"/>
      <c r="CM843" s="35"/>
      <c r="CN843" s="35"/>
      <c r="CO843" s="35"/>
      <c r="CP843" s="35"/>
      <c r="CQ843" s="35"/>
      <c r="CR843" s="35"/>
      <c r="CS843" s="35"/>
      <c r="CT843" s="35"/>
      <c r="CU843" s="35"/>
      <c r="CV843" s="35"/>
      <c r="CW843" s="35"/>
      <c r="CX843" s="35"/>
      <c r="CY843" s="35"/>
      <c r="CZ843" s="35"/>
    </row>
    <row r="844" spans="31:104" ht="12.75"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  <c r="BX844" s="35"/>
      <c r="BY844" s="35"/>
      <c r="BZ844" s="35"/>
      <c r="CA844" s="35"/>
      <c r="CB844" s="35"/>
      <c r="CC844" s="35"/>
      <c r="CD844" s="35"/>
      <c r="CE844" s="35"/>
      <c r="CF844" s="35"/>
      <c r="CG844" s="35"/>
      <c r="CH844" s="35"/>
      <c r="CI844" s="35"/>
      <c r="CJ844" s="35"/>
      <c r="CK844" s="35"/>
      <c r="CL844" s="35"/>
      <c r="CM844" s="35"/>
      <c r="CN844" s="35"/>
      <c r="CO844" s="35"/>
      <c r="CP844" s="35"/>
      <c r="CQ844" s="35"/>
      <c r="CR844" s="35"/>
      <c r="CS844" s="35"/>
      <c r="CT844" s="35"/>
      <c r="CU844" s="35"/>
      <c r="CV844" s="35"/>
      <c r="CW844" s="35"/>
      <c r="CX844" s="35"/>
      <c r="CY844" s="35"/>
      <c r="CZ844" s="35"/>
    </row>
    <row r="845" spans="31:104" ht="12.75"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  <c r="CC845" s="35"/>
      <c r="CD845" s="35"/>
      <c r="CE845" s="35"/>
      <c r="CF845" s="35"/>
      <c r="CG845" s="35"/>
      <c r="CH845" s="35"/>
      <c r="CI845" s="35"/>
      <c r="CJ845" s="35"/>
      <c r="CK845" s="35"/>
      <c r="CL845" s="35"/>
      <c r="CM845" s="35"/>
      <c r="CN845" s="35"/>
      <c r="CO845" s="35"/>
      <c r="CP845" s="35"/>
      <c r="CQ845" s="35"/>
      <c r="CR845" s="35"/>
      <c r="CS845" s="35"/>
      <c r="CT845" s="35"/>
      <c r="CU845" s="35"/>
      <c r="CV845" s="35"/>
      <c r="CW845" s="35"/>
      <c r="CX845" s="35"/>
      <c r="CY845" s="35"/>
      <c r="CZ845" s="35"/>
    </row>
    <row r="846" spans="31:104" ht="12.75"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  <c r="BX846" s="35"/>
      <c r="BY846" s="35"/>
      <c r="BZ846" s="35"/>
      <c r="CA846" s="35"/>
      <c r="CB846" s="35"/>
      <c r="CC846" s="35"/>
      <c r="CD846" s="35"/>
      <c r="CE846" s="35"/>
      <c r="CF846" s="35"/>
      <c r="CG846" s="35"/>
      <c r="CH846" s="35"/>
      <c r="CI846" s="35"/>
      <c r="CJ846" s="35"/>
      <c r="CK846" s="35"/>
      <c r="CL846" s="35"/>
      <c r="CM846" s="35"/>
      <c r="CN846" s="35"/>
      <c r="CO846" s="35"/>
      <c r="CP846" s="35"/>
      <c r="CQ846" s="35"/>
      <c r="CR846" s="35"/>
      <c r="CS846" s="35"/>
      <c r="CT846" s="35"/>
      <c r="CU846" s="35"/>
      <c r="CV846" s="35"/>
      <c r="CW846" s="35"/>
      <c r="CX846" s="35"/>
      <c r="CY846" s="35"/>
      <c r="CZ846" s="35"/>
    </row>
    <row r="847" spans="31:104" ht="12.75"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35"/>
      <c r="CE847" s="35"/>
      <c r="CF847" s="35"/>
      <c r="CG847" s="35"/>
      <c r="CH847" s="35"/>
      <c r="CI847" s="35"/>
      <c r="CJ847" s="35"/>
      <c r="CK847" s="35"/>
      <c r="CL847" s="35"/>
      <c r="CM847" s="35"/>
      <c r="CN847" s="35"/>
      <c r="CO847" s="35"/>
      <c r="CP847" s="35"/>
      <c r="CQ847" s="35"/>
      <c r="CR847" s="35"/>
      <c r="CS847" s="35"/>
      <c r="CT847" s="35"/>
      <c r="CU847" s="35"/>
      <c r="CV847" s="35"/>
      <c r="CW847" s="35"/>
      <c r="CX847" s="35"/>
      <c r="CY847" s="35"/>
      <c r="CZ847" s="35"/>
    </row>
    <row r="848" spans="31:104" ht="12.75"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  <c r="CC848" s="35"/>
      <c r="CD848" s="35"/>
      <c r="CE848" s="35"/>
      <c r="CF848" s="35"/>
      <c r="CG848" s="35"/>
      <c r="CH848" s="35"/>
      <c r="CI848" s="35"/>
      <c r="CJ848" s="35"/>
      <c r="CK848" s="35"/>
      <c r="CL848" s="35"/>
      <c r="CM848" s="35"/>
      <c r="CN848" s="35"/>
      <c r="CO848" s="35"/>
      <c r="CP848" s="35"/>
      <c r="CQ848" s="35"/>
      <c r="CR848" s="35"/>
      <c r="CS848" s="35"/>
      <c r="CT848" s="35"/>
      <c r="CU848" s="35"/>
      <c r="CV848" s="35"/>
      <c r="CW848" s="35"/>
      <c r="CX848" s="35"/>
      <c r="CY848" s="35"/>
      <c r="CZ848" s="35"/>
    </row>
    <row r="849" spans="31:104" ht="12.75"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  <c r="CC849" s="35"/>
      <c r="CD849" s="35"/>
      <c r="CE849" s="35"/>
      <c r="CF849" s="35"/>
      <c r="CG849" s="35"/>
      <c r="CH849" s="35"/>
      <c r="CI849" s="35"/>
      <c r="CJ849" s="35"/>
      <c r="CK849" s="35"/>
      <c r="CL849" s="35"/>
      <c r="CM849" s="35"/>
      <c r="CN849" s="35"/>
      <c r="CO849" s="35"/>
      <c r="CP849" s="35"/>
      <c r="CQ849" s="35"/>
      <c r="CR849" s="35"/>
      <c r="CS849" s="35"/>
      <c r="CT849" s="35"/>
      <c r="CU849" s="35"/>
      <c r="CV849" s="35"/>
      <c r="CW849" s="35"/>
      <c r="CX849" s="35"/>
      <c r="CY849" s="35"/>
      <c r="CZ849" s="35"/>
    </row>
    <row r="850" spans="31:104" ht="12.75"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35"/>
      <c r="CE850" s="35"/>
      <c r="CF850" s="35"/>
      <c r="CG850" s="35"/>
      <c r="CH850" s="35"/>
      <c r="CI850" s="35"/>
      <c r="CJ850" s="35"/>
      <c r="CK850" s="35"/>
      <c r="CL850" s="35"/>
      <c r="CM850" s="35"/>
      <c r="CN850" s="35"/>
      <c r="CO850" s="35"/>
      <c r="CP850" s="35"/>
      <c r="CQ850" s="35"/>
      <c r="CR850" s="35"/>
      <c r="CS850" s="35"/>
      <c r="CT850" s="35"/>
      <c r="CU850" s="35"/>
      <c r="CV850" s="35"/>
      <c r="CW850" s="35"/>
      <c r="CX850" s="35"/>
      <c r="CY850" s="35"/>
      <c r="CZ850" s="35"/>
    </row>
    <row r="851" spans="31:104" ht="12.75"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  <c r="BX851" s="35"/>
      <c r="BY851" s="35"/>
      <c r="BZ851" s="35"/>
      <c r="CA851" s="35"/>
      <c r="CB851" s="35"/>
      <c r="CC851" s="35"/>
      <c r="CD851" s="35"/>
      <c r="CE851" s="35"/>
      <c r="CF851" s="35"/>
      <c r="CG851" s="35"/>
      <c r="CH851" s="35"/>
      <c r="CI851" s="35"/>
      <c r="CJ851" s="35"/>
      <c r="CK851" s="35"/>
      <c r="CL851" s="35"/>
      <c r="CM851" s="35"/>
      <c r="CN851" s="35"/>
      <c r="CO851" s="35"/>
      <c r="CP851" s="35"/>
      <c r="CQ851" s="35"/>
      <c r="CR851" s="35"/>
      <c r="CS851" s="35"/>
      <c r="CT851" s="35"/>
      <c r="CU851" s="35"/>
      <c r="CV851" s="35"/>
      <c r="CW851" s="35"/>
      <c r="CX851" s="35"/>
      <c r="CY851" s="35"/>
      <c r="CZ851" s="35"/>
    </row>
    <row r="852" spans="31:104" ht="12.75"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BV852" s="35"/>
      <c r="BW852" s="35"/>
      <c r="BX852" s="35"/>
      <c r="BY852" s="35"/>
      <c r="BZ852" s="35"/>
      <c r="CA852" s="35"/>
      <c r="CB852" s="35"/>
      <c r="CC852" s="35"/>
      <c r="CD852" s="35"/>
      <c r="CE852" s="35"/>
      <c r="CF852" s="35"/>
      <c r="CG852" s="35"/>
      <c r="CH852" s="35"/>
      <c r="CI852" s="35"/>
      <c r="CJ852" s="35"/>
      <c r="CK852" s="35"/>
      <c r="CL852" s="35"/>
      <c r="CM852" s="35"/>
      <c r="CN852" s="35"/>
      <c r="CO852" s="35"/>
      <c r="CP852" s="35"/>
      <c r="CQ852" s="35"/>
      <c r="CR852" s="35"/>
      <c r="CS852" s="35"/>
      <c r="CT852" s="35"/>
      <c r="CU852" s="35"/>
      <c r="CV852" s="35"/>
      <c r="CW852" s="35"/>
      <c r="CX852" s="35"/>
      <c r="CY852" s="35"/>
      <c r="CZ852" s="35"/>
    </row>
    <row r="853" spans="31:104" ht="12.75"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  <c r="BX853" s="35"/>
      <c r="BY853" s="35"/>
      <c r="BZ853" s="35"/>
      <c r="CA853" s="35"/>
      <c r="CB853" s="35"/>
      <c r="CC853" s="35"/>
      <c r="CD853" s="35"/>
      <c r="CE853" s="35"/>
      <c r="CF853" s="35"/>
      <c r="CG853" s="35"/>
      <c r="CH853" s="35"/>
      <c r="CI853" s="35"/>
      <c r="CJ853" s="35"/>
      <c r="CK853" s="35"/>
      <c r="CL853" s="35"/>
      <c r="CM853" s="35"/>
      <c r="CN853" s="35"/>
      <c r="CO853" s="35"/>
      <c r="CP853" s="35"/>
      <c r="CQ853" s="35"/>
      <c r="CR853" s="35"/>
      <c r="CS853" s="35"/>
      <c r="CT853" s="35"/>
      <c r="CU853" s="35"/>
      <c r="CV853" s="35"/>
      <c r="CW853" s="35"/>
      <c r="CX853" s="35"/>
      <c r="CY853" s="35"/>
      <c r="CZ853" s="35"/>
    </row>
    <row r="854" spans="31:104" ht="12.75"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  <c r="BX854" s="35"/>
      <c r="BY854" s="35"/>
      <c r="BZ854" s="35"/>
      <c r="CA854" s="35"/>
      <c r="CB854" s="35"/>
      <c r="CC854" s="35"/>
      <c r="CD854" s="35"/>
      <c r="CE854" s="35"/>
      <c r="CF854" s="35"/>
      <c r="CG854" s="35"/>
      <c r="CH854" s="35"/>
      <c r="CI854" s="35"/>
      <c r="CJ854" s="35"/>
      <c r="CK854" s="35"/>
      <c r="CL854" s="35"/>
      <c r="CM854" s="35"/>
      <c r="CN854" s="35"/>
      <c r="CO854" s="35"/>
      <c r="CP854" s="35"/>
      <c r="CQ854" s="35"/>
      <c r="CR854" s="35"/>
      <c r="CS854" s="35"/>
      <c r="CT854" s="35"/>
      <c r="CU854" s="35"/>
      <c r="CV854" s="35"/>
      <c r="CW854" s="35"/>
      <c r="CX854" s="35"/>
      <c r="CY854" s="35"/>
      <c r="CZ854" s="35"/>
    </row>
    <row r="855" spans="31:104" ht="12.75"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  <c r="BX855" s="35"/>
      <c r="BY855" s="35"/>
      <c r="BZ855" s="35"/>
      <c r="CA855" s="35"/>
      <c r="CB855" s="35"/>
      <c r="CC855" s="35"/>
      <c r="CD855" s="35"/>
      <c r="CE855" s="35"/>
      <c r="CF855" s="35"/>
      <c r="CG855" s="35"/>
      <c r="CH855" s="35"/>
      <c r="CI855" s="35"/>
      <c r="CJ855" s="35"/>
      <c r="CK855" s="35"/>
      <c r="CL855" s="35"/>
      <c r="CM855" s="35"/>
      <c r="CN855" s="35"/>
      <c r="CO855" s="35"/>
      <c r="CP855" s="35"/>
      <c r="CQ855" s="35"/>
      <c r="CR855" s="35"/>
      <c r="CS855" s="35"/>
      <c r="CT855" s="35"/>
      <c r="CU855" s="35"/>
      <c r="CV855" s="35"/>
      <c r="CW855" s="35"/>
      <c r="CX855" s="35"/>
      <c r="CY855" s="35"/>
      <c r="CZ855" s="35"/>
    </row>
    <row r="856" spans="31:104" ht="12.75"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  <c r="BX856" s="35"/>
      <c r="BY856" s="35"/>
      <c r="BZ856" s="35"/>
      <c r="CA856" s="35"/>
      <c r="CB856" s="35"/>
      <c r="CC856" s="35"/>
      <c r="CD856" s="35"/>
      <c r="CE856" s="35"/>
      <c r="CF856" s="35"/>
      <c r="CG856" s="35"/>
      <c r="CH856" s="35"/>
      <c r="CI856" s="35"/>
      <c r="CJ856" s="35"/>
      <c r="CK856" s="35"/>
      <c r="CL856" s="35"/>
      <c r="CM856" s="35"/>
      <c r="CN856" s="35"/>
      <c r="CO856" s="35"/>
      <c r="CP856" s="35"/>
      <c r="CQ856" s="35"/>
      <c r="CR856" s="35"/>
      <c r="CS856" s="35"/>
      <c r="CT856" s="35"/>
      <c r="CU856" s="35"/>
      <c r="CV856" s="35"/>
      <c r="CW856" s="35"/>
      <c r="CX856" s="35"/>
      <c r="CY856" s="35"/>
      <c r="CZ856" s="35"/>
    </row>
    <row r="857" spans="31:104" ht="12.75"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  <c r="BX857" s="35"/>
      <c r="BY857" s="35"/>
      <c r="BZ857" s="35"/>
      <c r="CA857" s="35"/>
      <c r="CB857" s="35"/>
      <c r="CC857" s="35"/>
      <c r="CD857" s="35"/>
      <c r="CE857" s="35"/>
      <c r="CF857" s="35"/>
      <c r="CG857" s="35"/>
      <c r="CH857" s="35"/>
      <c r="CI857" s="35"/>
      <c r="CJ857" s="35"/>
      <c r="CK857" s="35"/>
      <c r="CL857" s="35"/>
      <c r="CM857" s="35"/>
      <c r="CN857" s="35"/>
      <c r="CO857" s="35"/>
      <c r="CP857" s="35"/>
      <c r="CQ857" s="35"/>
      <c r="CR857" s="35"/>
      <c r="CS857" s="35"/>
      <c r="CT857" s="35"/>
      <c r="CU857" s="35"/>
      <c r="CV857" s="35"/>
      <c r="CW857" s="35"/>
      <c r="CX857" s="35"/>
      <c r="CY857" s="35"/>
      <c r="CZ857" s="35"/>
    </row>
    <row r="858" spans="31:104" ht="12.75"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BV858" s="35"/>
      <c r="BW858" s="35"/>
      <c r="BX858" s="35"/>
      <c r="BY858" s="35"/>
      <c r="BZ858" s="35"/>
      <c r="CA858" s="35"/>
      <c r="CB858" s="35"/>
      <c r="CC858" s="35"/>
      <c r="CD858" s="35"/>
      <c r="CE858" s="35"/>
      <c r="CF858" s="35"/>
      <c r="CG858" s="35"/>
      <c r="CH858" s="35"/>
      <c r="CI858" s="35"/>
      <c r="CJ858" s="35"/>
      <c r="CK858" s="35"/>
      <c r="CL858" s="35"/>
      <c r="CM858" s="35"/>
      <c r="CN858" s="35"/>
      <c r="CO858" s="35"/>
      <c r="CP858" s="35"/>
      <c r="CQ858" s="35"/>
      <c r="CR858" s="35"/>
      <c r="CS858" s="35"/>
      <c r="CT858" s="35"/>
      <c r="CU858" s="35"/>
      <c r="CV858" s="35"/>
      <c r="CW858" s="35"/>
      <c r="CX858" s="35"/>
      <c r="CY858" s="35"/>
      <c r="CZ858" s="35"/>
    </row>
    <row r="859" spans="31:104" ht="12.75"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  <c r="BK859" s="35"/>
      <c r="BL859" s="35"/>
      <c r="BM859" s="35"/>
      <c r="BN859" s="35"/>
      <c r="BO859" s="35"/>
      <c r="BP859" s="35"/>
      <c r="BQ859" s="35"/>
      <c r="BR859" s="35"/>
      <c r="BS859" s="35"/>
      <c r="BT859" s="35"/>
      <c r="BU859" s="35"/>
      <c r="BV859" s="35"/>
      <c r="BW859" s="35"/>
      <c r="BX859" s="35"/>
      <c r="BY859" s="35"/>
      <c r="BZ859" s="35"/>
      <c r="CA859" s="35"/>
      <c r="CB859" s="35"/>
      <c r="CC859" s="35"/>
      <c r="CD859" s="35"/>
      <c r="CE859" s="35"/>
      <c r="CF859" s="35"/>
      <c r="CG859" s="35"/>
      <c r="CH859" s="35"/>
      <c r="CI859" s="35"/>
      <c r="CJ859" s="35"/>
      <c r="CK859" s="35"/>
      <c r="CL859" s="35"/>
      <c r="CM859" s="35"/>
      <c r="CN859" s="35"/>
      <c r="CO859" s="35"/>
      <c r="CP859" s="35"/>
      <c r="CQ859" s="35"/>
      <c r="CR859" s="35"/>
      <c r="CS859" s="35"/>
      <c r="CT859" s="35"/>
      <c r="CU859" s="35"/>
      <c r="CV859" s="35"/>
      <c r="CW859" s="35"/>
      <c r="CX859" s="35"/>
      <c r="CY859" s="35"/>
      <c r="CZ859" s="35"/>
    </row>
    <row r="860" spans="31:104" ht="12.75"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  <c r="BX860" s="35"/>
      <c r="BY860" s="35"/>
      <c r="BZ860" s="35"/>
      <c r="CA860" s="35"/>
      <c r="CB860" s="35"/>
      <c r="CC860" s="35"/>
      <c r="CD860" s="35"/>
      <c r="CE860" s="35"/>
      <c r="CF860" s="35"/>
      <c r="CG860" s="35"/>
      <c r="CH860" s="35"/>
      <c r="CI860" s="35"/>
      <c r="CJ860" s="35"/>
      <c r="CK860" s="35"/>
      <c r="CL860" s="35"/>
      <c r="CM860" s="35"/>
      <c r="CN860" s="35"/>
      <c r="CO860" s="35"/>
      <c r="CP860" s="35"/>
      <c r="CQ860" s="35"/>
      <c r="CR860" s="35"/>
      <c r="CS860" s="35"/>
      <c r="CT860" s="35"/>
      <c r="CU860" s="35"/>
      <c r="CV860" s="35"/>
      <c r="CW860" s="35"/>
      <c r="CX860" s="35"/>
      <c r="CY860" s="35"/>
      <c r="CZ860" s="35"/>
    </row>
    <row r="861" spans="31:104" ht="12.75"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5"/>
      <c r="BL861" s="35"/>
      <c r="BM861" s="35"/>
      <c r="BN861" s="35"/>
      <c r="BO861" s="35"/>
      <c r="BP861" s="35"/>
      <c r="BQ861" s="35"/>
      <c r="BR861" s="35"/>
      <c r="BS861" s="35"/>
      <c r="BT861" s="35"/>
      <c r="BU861" s="35"/>
      <c r="BV861" s="35"/>
      <c r="BW861" s="35"/>
      <c r="BX861" s="35"/>
      <c r="BY861" s="35"/>
      <c r="BZ861" s="35"/>
      <c r="CA861" s="35"/>
      <c r="CB861" s="35"/>
      <c r="CC861" s="35"/>
      <c r="CD861" s="35"/>
      <c r="CE861" s="35"/>
      <c r="CF861" s="35"/>
      <c r="CG861" s="35"/>
      <c r="CH861" s="35"/>
      <c r="CI861" s="35"/>
      <c r="CJ861" s="35"/>
      <c r="CK861" s="35"/>
      <c r="CL861" s="35"/>
      <c r="CM861" s="35"/>
      <c r="CN861" s="35"/>
      <c r="CO861" s="35"/>
      <c r="CP861" s="35"/>
      <c r="CQ861" s="35"/>
      <c r="CR861" s="35"/>
      <c r="CS861" s="35"/>
      <c r="CT861" s="35"/>
      <c r="CU861" s="35"/>
      <c r="CV861" s="35"/>
      <c r="CW861" s="35"/>
      <c r="CX861" s="35"/>
      <c r="CY861" s="35"/>
      <c r="CZ861" s="35"/>
    </row>
    <row r="862" spans="31:104" ht="12.75"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  <c r="BX862" s="35"/>
      <c r="BY862" s="35"/>
      <c r="BZ862" s="35"/>
      <c r="CA862" s="35"/>
      <c r="CB862" s="35"/>
      <c r="CC862" s="35"/>
      <c r="CD862" s="35"/>
      <c r="CE862" s="35"/>
      <c r="CF862" s="35"/>
      <c r="CG862" s="35"/>
      <c r="CH862" s="35"/>
      <c r="CI862" s="35"/>
      <c r="CJ862" s="35"/>
      <c r="CK862" s="35"/>
      <c r="CL862" s="35"/>
      <c r="CM862" s="35"/>
      <c r="CN862" s="35"/>
      <c r="CO862" s="35"/>
      <c r="CP862" s="35"/>
      <c r="CQ862" s="35"/>
      <c r="CR862" s="35"/>
      <c r="CS862" s="35"/>
      <c r="CT862" s="35"/>
      <c r="CU862" s="35"/>
      <c r="CV862" s="35"/>
      <c r="CW862" s="35"/>
      <c r="CX862" s="35"/>
      <c r="CY862" s="35"/>
      <c r="CZ862" s="35"/>
    </row>
    <row r="863" spans="31:104" ht="12.75"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35"/>
      <c r="CE863" s="35"/>
      <c r="CF863" s="35"/>
      <c r="CG863" s="35"/>
      <c r="CH863" s="35"/>
      <c r="CI863" s="35"/>
      <c r="CJ863" s="35"/>
      <c r="CK863" s="35"/>
      <c r="CL863" s="35"/>
      <c r="CM863" s="35"/>
      <c r="CN863" s="35"/>
      <c r="CO863" s="35"/>
      <c r="CP863" s="35"/>
      <c r="CQ863" s="35"/>
      <c r="CR863" s="35"/>
      <c r="CS863" s="35"/>
      <c r="CT863" s="35"/>
      <c r="CU863" s="35"/>
      <c r="CV863" s="35"/>
      <c r="CW863" s="35"/>
      <c r="CX863" s="35"/>
      <c r="CY863" s="35"/>
      <c r="CZ863" s="35"/>
    </row>
    <row r="864" spans="31:104" ht="12.75"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  <c r="BX864" s="35"/>
      <c r="BY864" s="35"/>
      <c r="BZ864" s="35"/>
      <c r="CA864" s="35"/>
      <c r="CB864" s="35"/>
      <c r="CC864" s="35"/>
      <c r="CD864" s="35"/>
      <c r="CE864" s="35"/>
      <c r="CF864" s="35"/>
      <c r="CG864" s="35"/>
      <c r="CH864" s="35"/>
      <c r="CI864" s="35"/>
      <c r="CJ864" s="35"/>
      <c r="CK864" s="35"/>
      <c r="CL864" s="35"/>
      <c r="CM864" s="35"/>
      <c r="CN864" s="35"/>
      <c r="CO864" s="35"/>
      <c r="CP864" s="35"/>
      <c r="CQ864" s="35"/>
      <c r="CR864" s="35"/>
      <c r="CS864" s="35"/>
      <c r="CT864" s="35"/>
      <c r="CU864" s="35"/>
      <c r="CV864" s="35"/>
      <c r="CW864" s="35"/>
      <c r="CX864" s="35"/>
      <c r="CY864" s="35"/>
      <c r="CZ864" s="35"/>
    </row>
    <row r="865" spans="31:104" ht="12.75"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  <c r="BX865" s="35"/>
      <c r="BY865" s="35"/>
      <c r="BZ865" s="35"/>
      <c r="CA865" s="35"/>
      <c r="CB865" s="35"/>
      <c r="CC865" s="35"/>
      <c r="CD865" s="35"/>
      <c r="CE865" s="35"/>
      <c r="CF865" s="35"/>
      <c r="CG865" s="35"/>
      <c r="CH865" s="35"/>
      <c r="CI865" s="35"/>
      <c r="CJ865" s="35"/>
      <c r="CK865" s="35"/>
      <c r="CL865" s="35"/>
      <c r="CM865" s="35"/>
      <c r="CN865" s="35"/>
      <c r="CO865" s="35"/>
      <c r="CP865" s="35"/>
      <c r="CQ865" s="35"/>
      <c r="CR865" s="35"/>
      <c r="CS865" s="35"/>
      <c r="CT865" s="35"/>
      <c r="CU865" s="35"/>
      <c r="CV865" s="35"/>
      <c r="CW865" s="35"/>
      <c r="CX865" s="35"/>
      <c r="CY865" s="35"/>
      <c r="CZ865" s="35"/>
    </row>
    <row r="866" spans="31:104" ht="12.75"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  <c r="BX866" s="35"/>
      <c r="BY866" s="35"/>
      <c r="BZ866" s="35"/>
      <c r="CA866" s="35"/>
      <c r="CB866" s="35"/>
      <c r="CC866" s="35"/>
      <c r="CD866" s="35"/>
      <c r="CE866" s="35"/>
      <c r="CF866" s="35"/>
      <c r="CG866" s="35"/>
      <c r="CH866" s="35"/>
      <c r="CI866" s="35"/>
      <c r="CJ866" s="35"/>
      <c r="CK866" s="35"/>
      <c r="CL866" s="35"/>
      <c r="CM866" s="35"/>
      <c r="CN866" s="35"/>
      <c r="CO866" s="35"/>
      <c r="CP866" s="35"/>
      <c r="CQ866" s="35"/>
      <c r="CR866" s="35"/>
      <c r="CS866" s="35"/>
      <c r="CT866" s="35"/>
      <c r="CU866" s="35"/>
      <c r="CV866" s="35"/>
      <c r="CW866" s="35"/>
      <c r="CX866" s="35"/>
      <c r="CY866" s="35"/>
      <c r="CZ866" s="35"/>
    </row>
    <row r="867" spans="31:104" ht="12.75"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  <c r="CC867" s="35"/>
      <c r="CD867" s="35"/>
      <c r="CE867" s="35"/>
      <c r="CF867" s="35"/>
      <c r="CG867" s="35"/>
      <c r="CH867" s="35"/>
      <c r="CI867" s="35"/>
      <c r="CJ867" s="35"/>
      <c r="CK867" s="35"/>
      <c r="CL867" s="35"/>
      <c r="CM867" s="35"/>
      <c r="CN867" s="35"/>
      <c r="CO867" s="35"/>
      <c r="CP867" s="35"/>
      <c r="CQ867" s="35"/>
      <c r="CR867" s="35"/>
      <c r="CS867" s="35"/>
      <c r="CT867" s="35"/>
      <c r="CU867" s="35"/>
      <c r="CV867" s="35"/>
      <c r="CW867" s="35"/>
      <c r="CX867" s="35"/>
      <c r="CY867" s="35"/>
      <c r="CZ867" s="35"/>
    </row>
    <row r="868" spans="31:104" ht="12.75"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  <c r="CC868" s="35"/>
      <c r="CD868" s="35"/>
      <c r="CE868" s="35"/>
      <c r="CF868" s="35"/>
      <c r="CG868" s="35"/>
      <c r="CH868" s="35"/>
      <c r="CI868" s="35"/>
      <c r="CJ868" s="35"/>
      <c r="CK868" s="35"/>
      <c r="CL868" s="35"/>
      <c r="CM868" s="35"/>
      <c r="CN868" s="35"/>
      <c r="CO868" s="35"/>
      <c r="CP868" s="35"/>
      <c r="CQ868" s="35"/>
      <c r="CR868" s="35"/>
      <c r="CS868" s="35"/>
      <c r="CT868" s="35"/>
      <c r="CU868" s="35"/>
      <c r="CV868" s="35"/>
      <c r="CW868" s="35"/>
      <c r="CX868" s="35"/>
      <c r="CY868" s="35"/>
      <c r="CZ868" s="35"/>
    </row>
    <row r="869" spans="31:104" ht="12.75"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</row>
    <row r="870" spans="31:104" ht="12.75"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  <c r="BX870" s="35"/>
      <c r="BY870" s="35"/>
      <c r="BZ870" s="35"/>
      <c r="CA870" s="35"/>
      <c r="CB870" s="35"/>
      <c r="CC870" s="35"/>
      <c r="CD870" s="35"/>
      <c r="CE870" s="35"/>
      <c r="CF870" s="35"/>
      <c r="CG870" s="35"/>
      <c r="CH870" s="35"/>
      <c r="CI870" s="35"/>
      <c r="CJ870" s="35"/>
      <c r="CK870" s="35"/>
      <c r="CL870" s="35"/>
      <c r="CM870" s="35"/>
      <c r="CN870" s="35"/>
      <c r="CO870" s="35"/>
      <c r="CP870" s="35"/>
      <c r="CQ870" s="35"/>
      <c r="CR870" s="35"/>
      <c r="CS870" s="35"/>
      <c r="CT870" s="35"/>
      <c r="CU870" s="35"/>
      <c r="CV870" s="35"/>
      <c r="CW870" s="35"/>
      <c r="CX870" s="35"/>
      <c r="CY870" s="35"/>
      <c r="CZ870" s="35"/>
    </row>
    <row r="871" spans="31:104" ht="12.75"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35"/>
      <c r="CN871" s="35"/>
      <c r="CO871" s="35"/>
      <c r="CP871" s="35"/>
      <c r="CQ871" s="35"/>
      <c r="CR871" s="35"/>
      <c r="CS871" s="35"/>
      <c r="CT871" s="35"/>
      <c r="CU871" s="35"/>
      <c r="CV871" s="35"/>
      <c r="CW871" s="35"/>
      <c r="CX871" s="35"/>
      <c r="CY871" s="35"/>
      <c r="CZ871" s="35"/>
    </row>
    <row r="872" spans="31:104" ht="12.75"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35"/>
      <c r="CE872" s="35"/>
      <c r="CF872" s="35"/>
      <c r="CG872" s="35"/>
      <c r="CH872" s="35"/>
      <c r="CI872" s="35"/>
      <c r="CJ872" s="35"/>
      <c r="CK872" s="35"/>
      <c r="CL872" s="35"/>
      <c r="CM872" s="35"/>
      <c r="CN872" s="35"/>
      <c r="CO872" s="35"/>
      <c r="CP872" s="35"/>
      <c r="CQ872" s="35"/>
      <c r="CR872" s="35"/>
      <c r="CS872" s="35"/>
      <c r="CT872" s="35"/>
      <c r="CU872" s="35"/>
      <c r="CV872" s="35"/>
      <c r="CW872" s="35"/>
      <c r="CX872" s="35"/>
      <c r="CY872" s="35"/>
      <c r="CZ872" s="35"/>
    </row>
    <row r="873" spans="31:104" ht="12.75"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  <c r="BX873" s="35"/>
      <c r="BY873" s="35"/>
      <c r="BZ873" s="35"/>
      <c r="CA873" s="35"/>
      <c r="CB873" s="35"/>
      <c r="CC873" s="35"/>
      <c r="CD873" s="35"/>
      <c r="CE873" s="35"/>
      <c r="CF873" s="35"/>
      <c r="CG873" s="35"/>
      <c r="CH873" s="35"/>
      <c r="CI873" s="35"/>
      <c r="CJ873" s="35"/>
      <c r="CK873" s="35"/>
      <c r="CL873" s="35"/>
      <c r="CM873" s="35"/>
      <c r="CN873" s="35"/>
      <c r="CO873" s="35"/>
      <c r="CP873" s="35"/>
      <c r="CQ873" s="35"/>
      <c r="CR873" s="35"/>
      <c r="CS873" s="35"/>
      <c r="CT873" s="35"/>
      <c r="CU873" s="35"/>
      <c r="CV873" s="35"/>
      <c r="CW873" s="35"/>
      <c r="CX873" s="35"/>
      <c r="CY873" s="35"/>
      <c r="CZ873" s="35"/>
    </row>
    <row r="874" spans="31:104" ht="12.75"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  <c r="CC874" s="35"/>
      <c r="CD874" s="35"/>
      <c r="CE874" s="35"/>
      <c r="CF874" s="35"/>
      <c r="CG874" s="35"/>
      <c r="CH874" s="35"/>
      <c r="CI874" s="35"/>
      <c r="CJ874" s="35"/>
      <c r="CK874" s="35"/>
      <c r="CL874" s="35"/>
      <c r="CM874" s="35"/>
      <c r="CN874" s="35"/>
      <c r="CO874" s="35"/>
      <c r="CP874" s="35"/>
      <c r="CQ874" s="35"/>
      <c r="CR874" s="35"/>
      <c r="CS874" s="35"/>
      <c r="CT874" s="35"/>
      <c r="CU874" s="35"/>
      <c r="CV874" s="35"/>
      <c r="CW874" s="35"/>
      <c r="CX874" s="35"/>
      <c r="CY874" s="35"/>
      <c r="CZ874" s="35"/>
    </row>
    <row r="875" spans="31:104" ht="12.75"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</row>
    <row r="876" spans="31:104" ht="12.75"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35"/>
      <c r="CE876" s="35"/>
      <c r="CF876" s="35"/>
      <c r="CG876" s="35"/>
      <c r="CH876" s="35"/>
      <c r="CI876" s="35"/>
      <c r="CJ876" s="35"/>
      <c r="CK876" s="35"/>
      <c r="CL876" s="35"/>
      <c r="CM876" s="35"/>
      <c r="CN876" s="35"/>
      <c r="CO876" s="35"/>
      <c r="CP876" s="35"/>
      <c r="CQ876" s="35"/>
      <c r="CR876" s="35"/>
      <c r="CS876" s="35"/>
      <c r="CT876" s="35"/>
      <c r="CU876" s="35"/>
      <c r="CV876" s="35"/>
      <c r="CW876" s="35"/>
      <c r="CX876" s="35"/>
      <c r="CY876" s="35"/>
      <c r="CZ876" s="35"/>
    </row>
    <row r="877" spans="31:104" ht="12.75"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35"/>
      <c r="CM877" s="35"/>
      <c r="CN877" s="35"/>
      <c r="CO877" s="35"/>
      <c r="CP877" s="35"/>
      <c r="CQ877" s="35"/>
      <c r="CR877" s="35"/>
      <c r="CS877" s="35"/>
      <c r="CT877" s="35"/>
      <c r="CU877" s="35"/>
      <c r="CV877" s="35"/>
      <c r="CW877" s="35"/>
      <c r="CX877" s="35"/>
      <c r="CY877" s="35"/>
      <c r="CZ877" s="35"/>
    </row>
    <row r="878" spans="31:104" ht="12.75"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  <c r="BX878" s="35"/>
      <c r="BY878" s="35"/>
      <c r="BZ878" s="35"/>
      <c r="CA878" s="35"/>
      <c r="CB878" s="35"/>
      <c r="CC878" s="35"/>
      <c r="CD878" s="35"/>
      <c r="CE878" s="35"/>
      <c r="CF878" s="35"/>
      <c r="CG878" s="35"/>
      <c r="CH878" s="35"/>
      <c r="CI878" s="35"/>
      <c r="CJ878" s="35"/>
      <c r="CK878" s="35"/>
      <c r="CL878" s="35"/>
      <c r="CM878" s="35"/>
      <c r="CN878" s="35"/>
      <c r="CO878" s="35"/>
      <c r="CP878" s="35"/>
      <c r="CQ878" s="35"/>
      <c r="CR878" s="35"/>
      <c r="CS878" s="35"/>
      <c r="CT878" s="35"/>
      <c r="CU878" s="35"/>
      <c r="CV878" s="35"/>
      <c r="CW878" s="35"/>
      <c r="CX878" s="35"/>
      <c r="CY878" s="35"/>
      <c r="CZ878" s="35"/>
    </row>
    <row r="879" spans="31:104" ht="12.75"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  <c r="BX879" s="35"/>
      <c r="BY879" s="35"/>
      <c r="BZ879" s="35"/>
      <c r="CA879" s="35"/>
      <c r="CB879" s="35"/>
      <c r="CC879" s="35"/>
      <c r="CD879" s="35"/>
      <c r="CE879" s="35"/>
      <c r="CF879" s="35"/>
      <c r="CG879" s="35"/>
      <c r="CH879" s="35"/>
      <c r="CI879" s="35"/>
      <c r="CJ879" s="35"/>
      <c r="CK879" s="35"/>
      <c r="CL879" s="35"/>
      <c r="CM879" s="35"/>
      <c r="CN879" s="35"/>
      <c r="CO879" s="35"/>
      <c r="CP879" s="35"/>
      <c r="CQ879" s="35"/>
      <c r="CR879" s="35"/>
      <c r="CS879" s="35"/>
      <c r="CT879" s="35"/>
      <c r="CU879" s="35"/>
      <c r="CV879" s="35"/>
      <c r="CW879" s="35"/>
      <c r="CX879" s="35"/>
      <c r="CY879" s="35"/>
      <c r="CZ879" s="35"/>
    </row>
    <row r="880" spans="31:104" ht="12.75"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  <c r="BX880" s="35"/>
      <c r="BY880" s="35"/>
      <c r="BZ880" s="35"/>
      <c r="CA880" s="35"/>
      <c r="CB880" s="35"/>
      <c r="CC880" s="35"/>
      <c r="CD880" s="35"/>
      <c r="CE880" s="35"/>
      <c r="CF880" s="35"/>
      <c r="CG880" s="35"/>
      <c r="CH880" s="35"/>
      <c r="CI880" s="35"/>
      <c r="CJ880" s="35"/>
      <c r="CK880" s="35"/>
      <c r="CL880" s="35"/>
      <c r="CM880" s="35"/>
      <c r="CN880" s="35"/>
      <c r="CO880" s="35"/>
      <c r="CP880" s="35"/>
      <c r="CQ880" s="35"/>
      <c r="CR880" s="35"/>
      <c r="CS880" s="35"/>
      <c r="CT880" s="35"/>
      <c r="CU880" s="35"/>
      <c r="CV880" s="35"/>
      <c r="CW880" s="35"/>
      <c r="CX880" s="35"/>
      <c r="CY880" s="35"/>
      <c r="CZ880" s="35"/>
    </row>
    <row r="881" spans="31:104" ht="12.75"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  <c r="BX881" s="35"/>
      <c r="BY881" s="35"/>
      <c r="BZ881" s="35"/>
      <c r="CA881" s="35"/>
      <c r="CB881" s="35"/>
      <c r="CC881" s="35"/>
      <c r="CD881" s="35"/>
      <c r="CE881" s="35"/>
      <c r="CF881" s="35"/>
      <c r="CG881" s="35"/>
      <c r="CH881" s="35"/>
      <c r="CI881" s="35"/>
      <c r="CJ881" s="35"/>
      <c r="CK881" s="35"/>
      <c r="CL881" s="35"/>
      <c r="CM881" s="35"/>
      <c r="CN881" s="35"/>
      <c r="CO881" s="35"/>
      <c r="CP881" s="35"/>
      <c r="CQ881" s="35"/>
      <c r="CR881" s="35"/>
      <c r="CS881" s="35"/>
      <c r="CT881" s="35"/>
      <c r="CU881" s="35"/>
      <c r="CV881" s="35"/>
      <c r="CW881" s="35"/>
      <c r="CX881" s="35"/>
      <c r="CY881" s="35"/>
      <c r="CZ881" s="35"/>
    </row>
    <row r="882" spans="31:104" ht="12.75"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  <c r="BX882" s="35"/>
      <c r="BY882" s="35"/>
      <c r="BZ882" s="35"/>
      <c r="CA882" s="35"/>
      <c r="CB882" s="35"/>
      <c r="CC882" s="35"/>
      <c r="CD882" s="35"/>
      <c r="CE882" s="35"/>
      <c r="CF882" s="35"/>
      <c r="CG882" s="35"/>
      <c r="CH882" s="35"/>
      <c r="CI882" s="35"/>
      <c r="CJ882" s="35"/>
      <c r="CK882" s="35"/>
      <c r="CL882" s="35"/>
      <c r="CM882" s="35"/>
      <c r="CN882" s="35"/>
      <c r="CO882" s="35"/>
      <c r="CP882" s="35"/>
      <c r="CQ882" s="35"/>
      <c r="CR882" s="35"/>
      <c r="CS882" s="35"/>
      <c r="CT882" s="35"/>
      <c r="CU882" s="35"/>
      <c r="CV882" s="35"/>
      <c r="CW882" s="35"/>
      <c r="CX882" s="35"/>
      <c r="CY882" s="35"/>
      <c r="CZ882" s="35"/>
    </row>
    <row r="883" spans="31:104" ht="12.75"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  <c r="BK883" s="35"/>
      <c r="BL883" s="35"/>
      <c r="BM883" s="35"/>
      <c r="BN883" s="35"/>
      <c r="BO883" s="35"/>
      <c r="BP883" s="35"/>
      <c r="BQ883" s="35"/>
      <c r="BR883" s="35"/>
      <c r="BS883" s="35"/>
      <c r="BT883" s="35"/>
      <c r="BU883" s="35"/>
      <c r="BV883" s="35"/>
      <c r="BW883" s="35"/>
      <c r="BX883" s="35"/>
      <c r="BY883" s="35"/>
      <c r="BZ883" s="35"/>
      <c r="CA883" s="35"/>
      <c r="CB883" s="35"/>
      <c r="CC883" s="35"/>
      <c r="CD883" s="35"/>
      <c r="CE883" s="35"/>
      <c r="CF883" s="35"/>
      <c r="CG883" s="35"/>
      <c r="CH883" s="35"/>
      <c r="CI883" s="35"/>
      <c r="CJ883" s="35"/>
      <c r="CK883" s="35"/>
      <c r="CL883" s="35"/>
      <c r="CM883" s="35"/>
      <c r="CN883" s="35"/>
      <c r="CO883" s="35"/>
      <c r="CP883" s="35"/>
      <c r="CQ883" s="35"/>
      <c r="CR883" s="35"/>
      <c r="CS883" s="35"/>
      <c r="CT883" s="35"/>
      <c r="CU883" s="35"/>
      <c r="CV883" s="35"/>
      <c r="CW883" s="35"/>
      <c r="CX883" s="35"/>
      <c r="CY883" s="35"/>
      <c r="CZ883" s="35"/>
    </row>
    <row r="884" spans="31:104" ht="12.75"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BV884" s="35"/>
      <c r="BW884" s="35"/>
      <c r="BX884" s="35"/>
      <c r="BY884" s="35"/>
      <c r="BZ884" s="35"/>
      <c r="CA884" s="35"/>
      <c r="CB884" s="35"/>
      <c r="CC884" s="35"/>
      <c r="CD884" s="35"/>
      <c r="CE884" s="35"/>
      <c r="CF884" s="35"/>
      <c r="CG884" s="35"/>
      <c r="CH884" s="35"/>
      <c r="CI884" s="35"/>
      <c r="CJ884" s="35"/>
      <c r="CK884" s="35"/>
      <c r="CL884" s="35"/>
      <c r="CM884" s="35"/>
      <c r="CN884" s="35"/>
      <c r="CO884" s="35"/>
      <c r="CP884" s="35"/>
      <c r="CQ884" s="35"/>
      <c r="CR884" s="35"/>
      <c r="CS884" s="35"/>
      <c r="CT884" s="35"/>
      <c r="CU884" s="35"/>
      <c r="CV884" s="35"/>
      <c r="CW884" s="35"/>
      <c r="CX884" s="35"/>
      <c r="CY884" s="35"/>
      <c r="CZ884" s="35"/>
    </row>
    <row r="885" spans="31:104" ht="12.75"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  <c r="BK885" s="35"/>
      <c r="BL885" s="35"/>
      <c r="BM885" s="35"/>
      <c r="BN885" s="35"/>
      <c r="BO885" s="35"/>
      <c r="BP885" s="35"/>
      <c r="BQ885" s="35"/>
      <c r="BR885" s="35"/>
      <c r="BS885" s="35"/>
      <c r="BT885" s="35"/>
      <c r="BU885" s="35"/>
      <c r="BV885" s="35"/>
      <c r="BW885" s="35"/>
      <c r="BX885" s="35"/>
      <c r="BY885" s="35"/>
      <c r="BZ885" s="35"/>
      <c r="CA885" s="35"/>
      <c r="CB885" s="35"/>
      <c r="CC885" s="35"/>
      <c r="CD885" s="35"/>
      <c r="CE885" s="35"/>
      <c r="CF885" s="35"/>
      <c r="CG885" s="35"/>
      <c r="CH885" s="35"/>
      <c r="CI885" s="35"/>
      <c r="CJ885" s="35"/>
      <c r="CK885" s="35"/>
      <c r="CL885" s="35"/>
      <c r="CM885" s="35"/>
      <c r="CN885" s="35"/>
      <c r="CO885" s="35"/>
      <c r="CP885" s="35"/>
      <c r="CQ885" s="35"/>
      <c r="CR885" s="35"/>
      <c r="CS885" s="35"/>
      <c r="CT885" s="35"/>
      <c r="CU885" s="35"/>
      <c r="CV885" s="35"/>
      <c r="CW885" s="35"/>
      <c r="CX885" s="35"/>
      <c r="CY885" s="35"/>
      <c r="CZ885" s="35"/>
    </row>
    <row r="886" spans="31:104" ht="12.75"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  <c r="BK886" s="35"/>
      <c r="BL886" s="35"/>
      <c r="BM886" s="35"/>
      <c r="BN886" s="35"/>
      <c r="BO886" s="35"/>
      <c r="BP886" s="35"/>
      <c r="BQ886" s="35"/>
      <c r="BR886" s="35"/>
      <c r="BS886" s="35"/>
      <c r="BT886" s="35"/>
      <c r="BU886" s="35"/>
      <c r="BV886" s="35"/>
      <c r="BW886" s="35"/>
      <c r="BX886" s="35"/>
      <c r="BY886" s="35"/>
      <c r="BZ886" s="35"/>
      <c r="CA886" s="35"/>
      <c r="CB886" s="35"/>
      <c r="CC886" s="35"/>
      <c r="CD886" s="35"/>
      <c r="CE886" s="35"/>
      <c r="CF886" s="35"/>
      <c r="CG886" s="35"/>
      <c r="CH886" s="35"/>
      <c r="CI886" s="35"/>
      <c r="CJ886" s="35"/>
      <c r="CK886" s="35"/>
      <c r="CL886" s="35"/>
      <c r="CM886" s="35"/>
      <c r="CN886" s="35"/>
      <c r="CO886" s="35"/>
      <c r="CP886" s="35"/>
      <c r="CQ886" s="35"/>
      <c r="CR886" s="35"/>
      <c r="CS886" s="35"/>
      <c r="CT886" s="35"/>
      <c r="CU886" s="35"/>
      <c r="CV886" s="35"/>
      <c r="CW886" s="35"/>
      <c r="CX886" s="35"/>
      <c r="CY886" s="35"/>
      <c r="CZ886" s="35"/>
    </row>
    <row r="887" spans="31:104" ht="12.75"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  <c r="BX887" s="35"/>
      <c r="BY887" s="35"/>
      <c r="BZ887" s="35"/>
      <c r="CA887" s="35"/>
      <c r="CB887" s="35"/>
      <c r="CC887" s="35"/>
      <c r="CD887" s="35"/>
      <c r="CE887" s="35"/>
      <c r="CF887" s="35"/>
      <c r="CG887" s="35"/>
      <c r="CH887" s="35"/>
      <c r="CI887" s="35"/>
      <c r="CJ887" s="35"/>
      <c r="CK887" s="35"/>
      <c r="CL887" s="35"/>
      <c r="CM887" s="35"/>
      <c r="CN887" s="35"/>
      <c r="CO887" s="35"/>
      <c r="CP887" s="35"/>
      <c r="CQ887" s="35"/>
      <c r="CR887" s="35"/>
      <c r="CS887" s="35"/>
      <c r="CT887" s="35"/>
      <c r="CU887" s="35"/>
      <c r="CV887" s="35"/>
      <c r="CW887" s="35"/>
      <c r="CX887" s="35"/>
      <c r="CY887" s="35"/>
      <c r="CZ887" s="35"/>
    </row>
    <row r="888" spans="31:104" ht="12.75"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  <c r="BK888" s="35"/>
      <c r="BL888" s="35"/>
      <c r="BM888" s="35"/>
      <c r="BN888" s="35"/>
      <c r="BO888" s="35"/>
      <c r="BP888" s="35"/>
      <c r="BQ888" s="35"/>
      <c r="BR888" s="35"/>
      <c r="BS888" s="35"/>
      <c r="BT888" s="35"/>
      <c r="BU888" s="35"/>
      <c r="BV888" s="35"/>
      <c r="BW888" s="35"/>
      <c r="BX888" s="35"/>
      <c r="BY888" s="35"/>
      <c r="BZ888" s="35"/>
      <c r="CA888" s="35"/>
      <c r="CB888" s="35"/>
      <c r="CC888" s="35"/>
      <c r="CD888" s="35"/>
      <c r="CE888" s="35"/>
      <c r="CF888" s="35"/>
      <c r="CG888" s="35"/>
      <c r="CH888" s="35"/>
      <c r="CI888" s="35"/>
      <c r="CJ888" s="35"/>
      <c r="CK888" s="35"/>
      <c r="CL888" s="35"/>
      <c r="CM888" s="35"/>
      <c r="CN888" s="35"/>
      <c r="CO888" s="35"/>
      <c r="CP888" s="35"/>
      <c r="CQ888" s="35"/>
      <c r="CR888" s="35"/>
      <c r="CS888" s="35"/>
      <c r="CT888" s="35"/>
      <c r="CU888" s="35"/>
      <c r="CV888" s="35"/>
      <c r="CW888" s="35"/>
      <c r="CX888" s="35"/>
      <c r="CY888" s="35"/>
      <c r="CZ888" s="35"/>
    </row>
    <row r="889" spans="31:104" ht="12.75"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  <c r="BX889" s="35"/>
      <c r="BY889" s="35"/>
      <c r="BZ889" s="35"/>
      <c r="CA889" s="35"/>
      <c r="CB889" s="35"/>
      <c r="CC889" s="35"/>
      <c r="CD889" s="35"/>
      <c r="CE889" s="35"/>
      <c r="CF889" s="35"/>
      <c r="CG889" s="35"/>
      <c r="CH889" s="35"/>
      <c r="CI889" s="35"/>
      <c r="CJ889" s="35"/>
      <c r="CK889" s="35"/>
      <c r="CL889" s="35"/>
      <c r="CM889" s="35"/>
      <c r="CN889" s="35"/>
      <c r="CO889" s="35"/>
      <c r="CP889" s="35"/>
      <c r="CQ889" s="35"/>
      <c r="CR889" s="35"/>
      <c r="CS889" s="35"/>
      <c r="CT889" s="35"/>
      <c r="CU889" s="35"/>
      <c r="CV889" s="35"/>
      <c r="CW889" s="35"/>
      <c r="CX889" s="35"/>
      <c r="CY889" s="35"/>
      <c r="CZ889" s="35"/>
    </row>
    <row r="890" spans="31:104" ht="12.75"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  <c r="BK890" s="35"/>
      <c r="BL890" s="35"/>
      <c r="BM890" s="35"/>
      <c r="BN890" s="35"/>
      <c r="BO890" s="35"/>
      <c r="BP890" s="35"/>
      <c r="BQ890" s="35"/>
      <c r="BR890" s="35"/>
      <c r="BS890" s="35"/>
      <c r="BT890" s="35"/>
      <c r="BU890" s="35"/>
      <c r="BV890" s="35"/>
      <c r="BW890" s="35"/>
      <c r="BX890" s="35"/>
      <c r="BY890" s="35"/>
      <c r="BZ890" s="35"/>
      <c r="CA890" s="35"/>
      <c r="CB890" s="35"/>
      <c r="CC890" s="35"/>
      <c r="CD890" s="35"/>
      <c r="CE890" s="35"/>
      <c r="CF890" s="35"/>
      <c r="CG890" s="35"/>
      <c r="CH890" s="35"/>
      <c r="CI890" s="35"/>
      <c r="CJ890" s="35"/>
      <c r="CK890" s="35"/>
      <c r="CL890" s="35"/>
      <c r="CM890" s="35"/>
      <c r="CN890" s="35"/>
      <c r="CO890" s="35"/>
      <c r="CP890" s="35"/>
      <c r="CQ890" s="35"/>
      <c r="CR890" s="35"/>
      <c r="CS890" s="35"/>
      <c r="CT890" s="35"/>
      <c r="CU890" s="35"/>
      <c r="CV890" s="35"/>
      <c r="CW890" s="35"/>
      <c r="CX890" s="35"/>
      <c r="CY890" s="35"/>
      <c r="CZ890" s="35"/>
    </row>
    <row r="891" spans="31:104" ht="12.75"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  <c r="BX891" s="35"/>
      <c r="BY891" s="35"/>
      <c r="BZ891" s="35"/>
      <c r="CA891" s="35"/>
      <c r="CB891" s="35"/>
      <c r="CC891" s="35"/>
      <c r="CD891" s="35"/>
      <c r="CE891" s="35"/>
      <c r="CF891" s="35"/>
      <c r="CG891" s="35"/>
      <c r="CH891" s="35"/>
      <c r="CI891" s="35"/>
      <c r="CJ891" s="35"/>
      <c r="CK891" s="35"/>
      <c r="CL891" s="35"/>
      <c r="CM891" s="35"/>
      <c r="CN891" s="35"/>
      <c r="CO891" s="35"/>
      <c r="CP891" s="35"/>
      <c r="CQ891" s="35"/>
      <c r="CR891" s="35"/>
      <c r="CS891" s="35"/>
      <c r="CT891" s="35"/>
      <c r="CU891" s="35"/>
      <c r="CV891" s="35"/>
      <c r="CW891" s="35"/>
      <c r="CX891" s="35"/>
      <c r="CY891" s="35"/>
      <c r="CZ891" s="35"/>
    </row>
    <row r="892" spans="31:104" ht="12.75"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  <c r="BK892" s="35"/>
      <c r="BL892" s="35"/>
      <c r="BM892" s="35"/>
      <c r="BN892" s="35"/>
      <c r="BO892" s="35"/>
      <c r="BP892" s="35"/>
      <c r="BQ892" s="35"/>
      <c r="BR892" s="35"/>
      <c r="BS892" s="35"/>
      <c r="BT892" s="35"/>
      <c r="BU892" s="35"/>
      <c r="BV892" s="35"/>
      <c r="BW892" s="35"/>
      <c r="BX892" s="35"/>
      <c r="BY892" s="35"/>
      <c r="BZ892" s="35"/>
      <c r="CA892" s="35"/>
      <c r="CB892" s="35"/>
      <c r="CC892" s="35"/>
      <c r="CD892" s="35"/>
      <c r="CE892" s="35"/>
      <c r="CF892" s="35"/>
      <c r="CG892" s="35"/>
      <c r="CH892" s="35"/>
      <c r="CI892" s="35"/>
      <c r="CJ892" s="35"/>
      <c r="CK892" s="35"/>
      <c r="CL892" s="35"/>
      <c r="CM892" s="35"/>
      <c r="CN892" s="35"/>
      <c r="CO892" s="35"/>
      <c r="CP892" s="35"/>
      <c r="CQ892" s="35"/>
      <c r="CR892" s="35"/>
      <c r="CS892" s="35"/>
      <c r="CT892" s="35"/>
      <c r="CU892" s="35"/>
      <c r="CV892" s="35"/>
      <c r="CW892" s="35"/>
      <c r="CX892" s="35"/>
      <c r="CY892" s="35"/>
      <c r="CZ892" s="35"/>
    </row>
    <row r="893" spans="31:104" ht="12.75"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  <c r="BK893" s="35"/>
      <c r="BL893" s="35"/>
      <c r="BM893" s="35"/>
      <c r="BN893" s="35"/>
      <c r="BO893" s="35"/>
      <c r="BP893" s="35"/>
      <c r="BQ893" s="35"/>
      <c r="BR893" s="35"/>
      <c r="BS893" s="35"/>
      <c r="BT893" s="35"/>
      <c r="BU893" s="35"/>
      <c r="BV893" s="35"/>
      <c r="BW893" s="35"/>
      <c r="BX893" s="35"/>
      <c r="BY893" s="35"/>
      <c r="BZ893" s="35"/>
      <c r="CA893" s="35"/>
      <c r="CB893" s="35"/>
      <c r="CC893" s="35"/>
      <c r="CD893" s="35"/>
      <c r="CE893" s="35"/>
      <c r="CF893" s="35"/>
      <c r="CG893" s="35"/>
      <c r="CH893" s="35"/>
      <c r="CI893" s="35"/>
      <c r="CJ893" s="35"/>
      <c r="CK893" s="35"/>
      <c r="CL893" s="35"/>
      <c r="CM893" s="35"/>
      <c r="CN893" s="35"/>
      <c r="CO893" s="35"/>
      <c r="CP893" s="35"/>
      <c r="CQ893" s="35"/>
      <c r="CR893" s="35"/>
      <c r="CS893" s="35"/>
      <c r="CT893" s="35"/>
      <c r="CU893" s="35"/>
      <c r="CV893" s="35"/>
      <c r="CW893" s="35"/>
      <c r="CX893" s="35"/>
      <c r="CY893" s="35"/>
      <c r="CZ893" s="35"/>
    </row>
    <row r="894" spans="31:104" ht="12.75"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5"/>
      <c r="BL894" s="35"/>
      <c r="BM894" s="35"/>
      <c r="BN894" s="35"/>
      <c r="BO894" s="35"/>
      <c r="BP894" s="35"/>
      <c r="BQ894" s="35"/>
      <c r="BR894" s="35"/>
      <c r="BS894" s="35"/>
      <c r="BT894" s="35"/>
      <c r="BU894" s="35"/>
      <c r="BV894" s="35"/>
      <c r="BW894" s="35"/>
      <c r="BX894" s="35"/>
      <c r="BY894" s="35"/>
      <c r="BZ894" s="35"/>
      <c r="CA894" s="35"/>
      <c r="CB894" s="35"/>
      <c r="CC894" s="35"/>
      <c r="CD894" s="35"/>
      <c r="CE894" s="35"/>
      <c r="CF894" s="35"/>
      <c r="CG894" s="35"/>
      <c r="CH894" s="35"/>
      <c r="CI894" s="35"/>
      <c r="CJ894" s="35"/>
      <c r="CK894" s="35"/>
      <c r="CL894" s="35"/>
      <c r="CM894" s="35"/>
      <c r="CN894" s="35"/>
      <c r="CO894" s="35"/>
      <c r="CP894" s="35"/>
      <c r="CQ894" s="35"/>
      <c r="CR894" s="35"/>
      <c r="CS894" s="35"/>
      <c r="CT894" s="35"/>
      <c r="CU894" s="35"/>
      <c r="CV894" s="35"/>
      <c r="CW894" s="35"/>
      <c r="CX894" s="35"/>
      <c r="CY894" s="35"/>
      <c r="CZ894" s="35"/>
    </row>
    <row r="895" spans="31:104" ht="12.75"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5"/>
      <c r="BL895" s="35"/>
      <c r="BM895" s="35"/>
      <c r="BN895" s="35"/>
      <c r="BO895" s="35"/>
      <c r="BP895" s="35"/>
      <c r="BQ895" s="35"/>
      <c r="BR895" s="35"/>
      <c r="BS895" s="35"/>
      <c r="BT895" s="35"/>
      <c r="BU895" s="35"/>
      <c r="BV895" s="35"/>
      <c r="BW895" s="35"/>
      <c r="BX895" s="35"/>
      <c r="BY895" s="35"/>
      <c r="BZ895" s="35"/>
      <c r="CA895" s="35"/>
      <c r="CB895" s="35"/>
      <c r="CC895" s="35"/>
      <c r="CD895" s="35"/>
      <c r="CE895" s="35"/>
      <c r="CF895" s="35"/>
      <c r="CG895" s="35"/>
      <c r="CH895" s="35"/>
      <c r="CI895" s="35"/>
      <c r="CJ895" s="35"/>
      <c r="CK895" s="35"/>
      <c r="CL895" s="35"/>
      <c r="CM895" s="35"/>
      <c r="CN895" s="35"/>
      <c r="CO895" s="35"/>
      <c r="CP895" s="35"/>
      <c r="CQ895" s="35"/>
      <c r="CR895" s="35"/>
      <c r="CS895" s="35"/>
      <c r="CT895" s="35"/>
      <c r="CU895" s="35"/>
      <c r="CV895" s="35"/>
      <c r="CW895" s="35"/>
      <c r="CX895" s="35"/>
      <c r="CY895" s="35"/>
      <c r="CZ895" s="35"/>
    </row>
    <row r="896" spans="31:104" ht="12.75"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  <c r="BK896" s="35"/>
      <c r="BL896" s="35"/>
      <c r="BM896" s="35"/>
      <c r="BN896" s="35"/>
      <c r="BO896" s="35"/>
      <c r="BP896" s="35"/>
      <c r="BQ896" s="35"/>
      <c r="BR896" s="35"/>
      <c r="BS896" s="35"/>
      <c r="BT896" s="35"/>
      <c r="BU896" s="35"/>
      <c r="BV896" s="35"/>
      <c r="BW896" s="35"/>
      <c r="BX896" s="35"/>
      <c r="BY896" s="35"/>
      <c r="BZ896" s="35"/>
      <c r="CA896" s="35"/>
      <c r="CB896" s="35"/>
      <c r="CC896" s="35"/>
      <c r="CD896" s="35"/>
      <c r="CE896" s="35"/>
      <c r="CF896" s="35"/>
      <c r="CG896" s="35"/>
      <c r="CH896" s="35"/>
      <c r="CI896" s="35"/>
      <c r="CJ896" s="35"/>
      <c r="CK896" s="35"/>
      <c r="CL896" s="35"/>
      <c r="CM896" s="35"/>
      <c r="CN896" s="35"/>
      <c r="CO896" s="35"/>
      <c r="CP896" s="35"/>
      <c r="CQ896" s="35"/>
      <c r="CR896" s="35"/>
      <c r="CS896" s="35"/>
      <c r="CT896" s="35"/>
      <c r="CU896" s="35"/>
      <c r="CV896" s="35"/>
      <c r="CW896" s="35"/>
      <c r="CX896" s="35"/>
      <c r="CY896" s="35"/>
      <c r="CZ896" s="35"/>
    </row>
    <row r="897" spans="31:104" ht="12.75"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  <c r="BK897" s="35"/>
      <c r="BL897" s="35"/>
      <c r="BM897" s="35"/>
      <c r="BN897" s="35"/>
      <c r="BO897" s="35"/>
      <c r="BP897" s="35"/>
      <c r="BQ897" s="35"/>
      <c r="BR897" s="35"/>
      <c r="BS897" s="35"/>
      <c r="BT897" s="35"/>
      <c r="BU897" s="35"/>
      <c r="BV897" s="35"/>
      <c r="BW897" s="35"/>
      <c r="BX897" s="35"/>
      <c r="BY897" s="35"/>
      <c r="BZ897" s="35"/>
      <c r="CA897" s="35"/>
      <c r="CB897" s="35"/>
      <c r="CC897" s="35"/>
      <c r="CD897" s="35"/>
      <c r="CE897" s="35"/>
      <c r="CF897" s="35"/>
      <c r="CG897" s="35"/>
      <c r="CH897" s="35"/>
      <c r="CI897" s="35"/>
      <c r="CJ897" s="35"/>
      <c r="CK897" s="35"/>
      <c r="CL897" s="35"/>
      <c r="CM897" s="35"/>
      <c r="CN897" s="35"/>
      <c r="CO897" s="35"/>
      <c r="CP897" s="35"/>
      <c r="CQ897" s="35"/>
      <c r="CR897" s="35"/>
      <c r="CS897" s="35"/>
      <c r="CT897" s="35"/>
      <c r="CU897" s="35"/>
      <c r="CV897" s="35"/>
      <c r="CW897" s="35"/>
      <c r="CX897" s="35"/>
      <c r="CY897" s="35"/>
      <c r="CZ897" s="35"/>
    </row>
    <row r="898" spans="31:104" ht="12.75"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BV898" s="35"/>
      <c r="BW898" s="35"/>
      <c r="BX898" s="35"/>
      <c r="BY898" s="35"/>
      <c r="BZ898" s="35"/>
      <c r="CA898" s="35"/>
      <c r="CB898" s="35"/>
      <c r="CC898" s="35"/>
      <c r="CD898" s="35"/>
      <c r="CE898" s="35"/>
      <c r="CF898" s="35"/>
      <c r="CG898" s="35"/>
      <c r="CH898" s="35"/>
      <c r="CI898" s="35"/>
      <c r="CJ898" s="35"/>
      <c r="CK898" s="35"/>
      <c r="CL898" s="35"/>
      <c r="CM898" s="35"/>
      <c r="CN898" s="35"/>
      <c r="CO898" s="35"/>
      <c r="CP898" s="35"/>
      <c r="CQ898" s="35"/>
      <c r="CR898" s="35"/>
      <c r="CS898" s="35"/>
      <c r="CT898" s="35"/>
      <c r="CU898" s="35"/>
      <c r="CV898" s="35"/>
      <c r="CW898" s="35"/>
      <c r="CX898" s="35"/>
      <c r="CY898" s="35"/>
      <c r="CZ898" s="35"/>
    </row>
    <row r="899" spans="31:104" ht="12.75"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5"/>
      <c r="BB899" s="35"/>
      <c r="BC899" s="35"/>
      <c r="BD899" s="35"/>
      <c r="BE899" s="35"/>
      <c r="BF899" s="35"/>
      <c r="BG899" s="35"/>
      <c r="BH899" s="35"/>
      <c r="BI899" s="35"/>
      <c r="BJ899" s="35"/>
      <c r="BK899" s="35"/>
      <c r="BL899" s="35"/>
      <c r="BM899" s="35"/>
      <c r="BN899" s="35"/>
      <c r="BO899" s="35"/>
      <c r="BP899" s="35"/>
      <c r="BQ899" s="35"/>
      <c r="BR899" s="35"/>
      <c r="BS899" s="35"/>
      <c r="BT899" s="35"/>
      <c r="BU899" s="35"/>
      <c r="BV899" s="35"/>
      <c r="BW899" s="35"/>
      <c r="BX899" s="35"/>
      <c r="BY899" s="35"/>
      <c r="BZ899" s="35"/>
      <c r="CA899" s="35"/>
      <c r="CB899" s="35"/>
      <c r="CC899" s="35"/>
      <c r="CD899" s="35"/>
      <c r="CE899" s="35"/>
      <c r="CF899" s="35"/>
      <c r="CG899" s="35"/>
      <c r="CH899" s="35"/>
      <c r="CI899" s="35"/>
      <c r="CJ899" s="35"/>
      <c r="CK899" s="35"/>
      <c r="CL899" s="35"/>
      <c r="CM899" s="35"/>
      <c r="CN899" s="35"/>
      <c r="CO899" s="35"/>
      <c r="CP899" s="35"/>
      <c r="CQ899" s="35"/>
      <c r="CR899" s="35"/>
      <c r="CS899" s="35"/>
      <c r="CT899" s="35"/>
      <c r="CU899" s="35"/>
      <c r="CV899" s="35"/>
      <c r="CW899" s="35"/>
      <c r="CX899" s="35"/>
      <c r="CY899" s="35"/>
      <c r="CZ899" s="35"/>
    </row>
    <row r="900" spans="31:104" ht="12.75"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  <c r="BK900" s="35"/>
      <c r="BL900" s="35"/>
      <c r="BM900" s="35"/>
      <c r="BN900" s="35"/>
      <c r="BO900" s="35"/>
      <c r="BP900" s="35"/>
      <c r="BQ900" s="35"/>
      <c r="BR900" s="35"/>
      <c r="BS900" s="35"/>
      <c r="BT900" s="35"/>
      <c r="BU900" s="35"/>
      <c r="BV900" s="35"/>
      <c r="BW900" s="35"/>
      <c r="BX900" s="35"/>
      <c r="BY900" s="35"/>
      <c r="BZ900" s="35"/>
      <c r="CA900" s="35"/>
      <c r="CB900" s="35"/>
      <c r="CC900" s="35"/>
      <c r="CD900" s="35"/>
      <c r="CE900" s="35"/>
      <c r="CF900" s="35"/>
      <c r="CG900" s="35"/>
      <c r="CH900" s="35"/>
      <c r="CI900" s="35"/>
      <c r="CJ900" s="35"/>
      <c r="CK900" s="35"/>
      <c r="CL900" s="35"/>
      <c r="CM900" s="35"/>
      <c r="CN900" s="35"/>
      <c r="CO900" s="35"/>
      <c r="CP900" s="35"/>
      <c r="CQ900" s="35"/>
      <c r="CR900" s="35"/>
      <c r="CS900" s="35"/>
      <c r="CT900" s="35"/>
      <c r="CU900" s="35"/>
      <c r="CV900" s="35"/>
      <c r="CW900" s="35"/>
      <c r="CX900" s="35"/>
      <c r="CY900" s="35"/>
      <c r="CZ900" s="35"/>
    </row>
    <row r="901" spans="31:104" ht="12.75"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  <c r="BK901" s="35"/>
      <c r="BL901" s="35"/>
      <c r="BM901" s="35"/>
      <c r="BN901" s="35"/>
      <c r="BO901" s="35"/>
      <c r="BP901" s="35"/>
      <c r="BQ901" s="35"/>
      <c r="BR901" s="35"/>
      <c r="BS901" s="35"/>
      <c r="BT901" s="35"/>
      <c r="BU901" s="35"/>
      <c r="BV901" s="35"/>
      <c r="BW901" s="35"/>
      <c r="BX901" s="35"/>
      <c r="BY901" s="35"/>
      <c r="BZ901" s="35"/>
      <c r="CA901" s="35"/>
      <c r="CB901" s="35"/>
      <c r="CC901" s="35"/>
      <c r="CD901" s="35"/>
      <c r="CE901" s="35"/>
      <c r="CF901" s="35"/>
      <c r="CG901" s="35"/>
      <c r="CH901" s="35"/>
      <c r="CI901" s="35"/>
      <c r="CJ901" s="35"/>
      <c r="CK901" s="35"/>
      <c r="CL901" s="35"/>
      <c r="CM901" s="35"/>
      <c r="CN901" s="35"/>
      <c r="CO901" s="35"/>
      <c r="CP901" s="35"/>
      <c r="CQ901" s="35"/>
      <c r="CR901" s="35"/>
      <c r="CS901" s="35"/>
      <c r="CT901" s="35"/>
      <c r="CU901" s="35"/>
      <c r="CV901" s="35"/>
      <c r="CW901" s="35"/>
      <c r="CX901" s="35"/>
      <c r="CY901" s="35"/>
      <c r="CZ901" s="35"/>
    </row>
    <row r="902" spans="31:104" ht="12.75"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  <c r="BX902" s="35"/>
      <c r="BY902" s="35"/>
      <c r="BZ902" s="35"/>
      <c r="CA902" s="35"/>
      <c r="CB902" s="35"/>
      <c r="CC902" s="35"/>
      <c r="CD902" s="35"/>
      <c r="CE902" s="35"/>
      <c r="CF902" s="35"/>
      <c r="CG902" s="35"/>
      <c r="CH902" s="35"/>
      <c r="CI902" s="35"/>
      <c r="CJ902" s="35"/>
      <c r="CK902" s="35"/>
      <c r="CL902" s="35"/>
      <c r="CM902" s="35"/>
      <c r="CN902" s="35"/>
      <c r="CO902" s="35"/>
      <c r="CP902" s="35"/>
      <c r="CQ902" s="35"/>
      <c r="CR902" s="35"/>
      <c r="CS902" s="35"/>
      <c r="CT902" s="35"/>
      <c r="CU902" s="35"/>
      <c r="CV902" s="35"/>
      <c r="CW902" s="35"/>
      <c r="CX902" s="35"/>
      <c r="CY902" s="35"/>
      <c r="CZ902" s="35"/>
    </row>
    <row r="903" spans="31:104" ht="12.75"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5"/>
      <c r="BL903" s="35"/>
      <c r="BM903" s="35"/>
      <c r="BN903" s="35"/>
      <c r="BO903" s="35"/>
      <c r="BP903" s="35"/>
      <c r="BQ903" s="35"/>
      <c r="BR903" s="35"/>
      <c r="BS903" s="35"/>
      <c r="BT903" s="35"/>
      <c r="BU903" s="35"/>
      <c r="BV903" s="35"/>
      <c r="BW903" s="35"/>
      <c r="BX903" s="35"/>
      <c r="BY903" s="35"/>
      <c r="BZ903" s="35"/>
      <c r="CA903" s="35"/>
      <c r="CB903" s="35"/>
      <c r="CC903" s="35"/>
      <c r="CD903" s="35"/>
      <c r="CE903" s="35"/>
      <c r="CF903" s="35"/>
      <c r="CG903" s="35"/>
      <c r="CH903" s="35"/>
      <c r="CI903" s="35"/>
      <c r="CJ903" s="35"/>
      <c r="CK903" s="35"/>
      <c r="CL903" s="35"/>
      <c r="CM903" s="35"/>
      <c r="CN903" s="35"/>
      <c r="CO903" s="35"/>
      <c r="CP903" s="35"/>
      <c r="CQ903" s="35"/>
      <c r="CR903" s="35"/>
      <c r="CS903" s="35"/>
      <c r="CT903" s="35"/>
      <c r="CU903" s="35"/>
      <c r="CV903" s="35"/>
      <c r="CW903" s="35"/>
      <c r="CX903" s="35"/>
      <c r="CY903" s="35"/>
      <c r="CZ903" s="35"/>
    </row>
    <row r="904" spans="31:104" ht="12.75"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5"/>
      <c r="BB904" s="35"/>
      <c r="BC904" s="35"/>
      <c r="BD904" s="35"/>
      <c r="BE904" s="35"/>
      <c r="BF904" s="35"/>
      <c r="BG904" s="35"/>
      <c r="BH904" s="35"/>
      <c r="BI904" s="35"/>
      <c r="BJ904" s="35"/>
      <c r="BK904" s="35"/>
      <c r="BL904" s="35"/>
      <c r="BM904" s="35"/>
      <c r="BN904" s="35"/>
      <c r="BO904" s="35"/>
      <c r="BP904" s="35"/>
      <c r="BQ904" s="35"/>
      <c r="BR904" s="35"/>
      <c r="BS904" s="35"/>
      <c r="BT904" s="35"/>
      <c r="BU904" s="35"/>
      <c r="BV904" s="35"/>
      <c r="BW904" s="35"/>
      <c r="BX904" s="35"/>
      <c r="BY904" s="35"/>
      <c r="BZ904" s="35"/>
      <c r="CA904" s="35"/>
      <c r="CB904" s="35"/>
      <c r="CC904" s="35"/>
      <c r="CD904" s="35"/>
      <c r="CE904" s="35"/>
      <c r="CF904" s="35"/>
      <c r="CG904" s="35"/>
      <c r="CH904" s="35"/>
      <c r="CI904" s="35"/>
      <c r="CJ904" s="35"/>
      <c r="CK904" s="35"/>
      <c r="CL904" s="35"/>
      <c r="CM904" s="35"/>
      <c r="CN904" s="35"/>
      <c r="CO904" s="35"/>
      <c r="CP904" s="35"/>
      <c r="CQ904" s="35"/>
      <c r="CR904" s="35"/>
      <c r="CS904" s="35"/>
      <c r="CT904" s="35"/>
      <c r="CU904" s="35"/>
      <c r="CV904" s="35"/>
      <c r="CW904" s="35"/>
      <c r="CX904" s="35"/>
      <c r="CY904" s="35"/>
      <c r="CZ904" s="35"/>
    </row>
    <row r="905" spans="31:104" ht="12.75"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BV905" s="35"/>
      <c r="BW905" s="35"/>
      <c r="BX905" s="35"/>
      <c r="BY905" s="35"/>
      <c r="BZ905" s="35"/>
      <c r="CA905" s="35"/>
      <c r="CB905" s="35"/>
      <c r="CC905" s="35"/>
      <c r="CD905" s="35"/>
      <c r="CE905" s="35"/>
      <c r="CF905" s="35"/>
      <c r="CG905" s="35"/>
      <c r="CH905" s="35"/>
      <c r="CI905" s="35"/>
      <c r="CJ905" s="35"/>
      <c r="CK905" s="35"/>
      <c r="CL905" s="35"/>
      <c r="CM905" s="35"/>
      <c r="CN905" s="35"/>
      <c r="CO905" s="35"/>
      <c r="CP905" s="35"/>
      <c r="CQ905" s="35"/>
      <c r="CR905" s="35"/>
      <c r="CS905" s="35"/>
      <c r="CT905" s="35"/>
      <c r="CU905" s="35"/>
      <c r="CV905" s="35"/>
      <c r="CW905" s="35"/>
      <c r="CX905" s="35"/>
      <c r="CY905" s="35"/>
      <c r="CZ905" s="35"/>
    </row>
    <row r="906" spans="31:104" ht="12.75"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5"/>
      <c r="BL906" s="35"/>
      <c r="BM906" s="35"/>
      <c r="BN906" s="35"/>
      <c r="BO906" s="35"/>
      <c r="BP906" s="35"/>
      <c r="BQ906" s="35"/>
      <c r="BR906" s="35"/>
      <c r="BS906" s="35"/>
      <c r="BT906" s="35"/>
      <c r="BU906" s="35"/>
      <c r="BV906" s="35"/>
      <c r="BW906" s="35"/>
      <c r="BX906" s="35"/>
      <c r="BY906" s="35"/>
      <c r="BZ906" s="35"/>
      <c r="CA906" s="35"/>
      <c r="CB906" s="35"/>
      <c r="CC906" s="35"/>
      <c r="CD906" s="35"/>
      <c r="CE906" s="35"/>
      <c r="CF906" s="35"/>
      <c r="CG906" s="35"/>
      <c r="CH906" s="35"/>
      <c r="CI906" s="35"/>
      <c r="CJ906" s="35"/>
      <c r="CK906" s="35"/>
      <c r="CL906" s="35"/>
      <c r="CM906" s="35"/>
      <c r="CN906" s="35"/>
      <c r="CO906" s="35"/>
      <c r="CP906" s="35"/>
      <c r="CQ906" s="35"/>
      <c r="CR906" s="35"/>
      <c r="CS906" s="35"/>
      <c r="CT906" s="35"/>
      <c r="CU906" s="35"/>
      <c r="CV906" s="35"/>
      <c r="CW906" s="35"/>
      <c r="CX906" s="35"/>
      <c r="CY906" s="35"/>
      <c r="CZ906" s="35"/>
    </row>
    <row r="907" spans="31:104" ht="12.75"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  <c r="BK907" s="35"/>
      <c r="BL907" s="35"/>
      <c r="BM907" s="35"/>
      <c r="BN907" s="35"/>
      <c r="BO907" s="35"/>
      <c r="BP907" s="35"/>
      <c r="BQ907" s="35"/>
      <c r="BR907" s="35"/>
      <c r="BS907" s="35"/>
      <c r="BT907" s="35"/>
      <c r="BU907" s="35"/>
      <c r="BV907" s="35"/>
      <c r="BW907" s="35"/>
      <c r="BX907" s="35"/>
      <c r="BY907" s="35"/>
      <c r="BZ907" s="35"/>
      <c r="CA907" s="35"/>
      <c r="CB907" s="35"/>
      <c r="CC907" s="35"/>
      <c r="CD907" s="35"/>
      <c r="CE907" s="35"/>
      <c r="CF907" s="35"/>
      <c r="CG907" s="35"/>
      <c r="CH907" s="35"/>
      <c r="CI907" s="35"/>
      <c r="CJ907" s="35"/>
      <c r="CK907" s="35"/>
      <c r="CL907" s="35"/>
      <c r="CM907" s="35"/>
      <c r="CN907" s="35"/>
      <c r="CO907" s="35"/>
      <c r="CP907" s="35"/>
      <c r="CQ907" s="35"/>
      <c r="CR907" s="35"/>
      <c r="CS907" s="35"/>
      <c r="CT907" s="35"/>
      <c r="CU907" s="35"/>
      <c r="CV907" s="35"/>
      <c r="CW907" s="35"/>
      <c r="CX907" s="35"/>
      <c r="CY907" s="35"/>
      <c r="CZ907" s="35"/>
    </row>
    <row r="908" spans="31:104" ht="12.75"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  <c r="BX908" s="35"/>
      <c r="BY908" s="35"/>
      <c r="BZ908" s="35"/>
      <c r="CA908" s="35"/>
      <c r="CB908" s="35"/>
      <c r="CC908" s="35"/>
      <c r="CD908" s="35"/>
      <c r="CE908" s="35"/>
      <c r="CF908" s="35"/>
      <c r="CG908" s="35"/>
      <c r="CH908" s="35"/>
      <c r="CI908" s="35"/>
      <c r="CJ908" s="35"/>
      <c r="CK908" s="35"/>
      <c r="CL908" s="35"/>
      <c r="CM908" s="35"/>
      <c r="CN908" s="35"/>
      <c r="CO908" s="35"/>
      <c r="CP908" s="35"/>
      <c r="CQ908" s="35"/>
      <c r="CR908" s="35"/>
      <c r="CS908" s="35"/>
      <c r="CT908" s="35"/>
      <c r="CU908" s="35"/>
      <c r="CV908" s="35"/>
      <c r="CW908" s="35"/>
      <c r="CX908" s="35"/>
      <c r="CY908" s="35"/>
      <c r="CZ908" s="35"/>
    </row>
    <row r="909" spans="31:104" ht="12.75"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  <c r="BK909" s="35"/>
      <c r="BL909" s="35"/>
      <c r="BM909" s="35"/>
      <c r="BN909" s="35"/>
      <c r="BO909" s="35"/>
      <c r="BP909" s="35"/>
      <c r="BQ909" s="35"/>
      <c r="BR909" s="35"/>
      <c r="BS909" s="35"/>
      <c r="BT909" s="35"/>
      <c r="BU909" s="35"/>
      <c r="BV909" s="35"/>
      <c r="BW909" s="35"/>
      <c r="BX909" s="35"/>
      <c r="BY909" s="35"/>
      <c r="BZ909" s="35"/>
      <c r="CA909" s="35"/>
      <c r="CB909" s="35"/>
      <c r="CC909" s="35"/>
      <c r="CD909" s="35"/>
      <c r="CE909" s="35"/>
      <c r="CF909" s="35"/>
      <c r="CG909" s="35"/>
      <c r="CH909" s="35"/>
      <c r="CI909" s="35"/>
      <c r="CJ909" s="35"/>
      <c r="CK909" s="35"/>
      <c r="CL909" s="35"/>
      <c r="CM909" s="35"/>
      <c r="CN909" s="35"/>
      <c r="CO909" s="35"/>
      <c r="CP909" s="35"/>
      <c r="CQ909" s="35"/>
      <c r="CR909" s="35"/>
      <c r="CS909" s="35"/>
      <c r="CT909" s="35"/>
      <c r="CU909" s="35"/>
      <c r="CV909" s="35"/>
      <c r="CW909" s="35"/>
      <c r="CX909" s="35"/>
      <c r="CY909" s="35"/>
      <c r="CZ909" s="35"/>
    </row>
    <row r="910" spans="31:104" ht="12.75"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  <c r="BX910" s="35"/>
      <c r="BY910" s="35"/>
      <c r="BZ910" s="35"/>
      <c r="CA910" s="35"/>
      <c r="CB910" s="35"/>
      <c r="CC910" s="35"/>
      <c r="CD910" s="35"/>
      <c r="CE910" s="35"/>
      <c r="CF910" s="35"/>
      <c r="CG910" s="35"/>
      <c r="CH910" s="35"/>
      <c r="CI910" s="35"/>
      <c r="CJ910" s="35"/>
      <c r="CK910" s="35"/>
      <c r="CL910" s="35"/>
      <c r="CM910" s="35"/>
      <c r="CN910" s="35"/>
      <c r="CO910" s="35"/>
      <c r="CP910" s="35"/>
      <c r="CQ910" s="35"/>
      <c r="CR910" s="35"/>
      <c r="CS910" s="35"/>
      <c r="CT910" s="35"/>
      <c r="CU910" s="35"/>
      <c r="CV910" s="35"/>
      <c r="CW910" s="35"/>
      <c r="CX910" s="35"/>
      <c r="CY910" s="35"/>
      <c r="CZ910" s="35"/>
    </row>
    <row r="911" spans="31:104" ht="12.75"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  <c r="BX911" s="35"/>
      <c r="BY911" s="35"/>
      <c r="BZ911" s="35"/>
      <c r="CA911" s="35"/>
      <c r="CB911" s="35"/>
      <c r="CC911" s="35"/>
      <c r="CD911" s="35"/>
      <c r="CE911" s="35"/>
      <c r="CF911" s="35"/>
      <c r="CG911" s="35"/>
      <c r="CH911" s="35"/>
      <c r="CI911" s="35"/>
      <c r="CJ911" s="35"/>
      <c r="CK911" s="35"/>
      <c r="CL911" s="35"/>
      <c r="CM911" s="35"/>
      <c r="CN911" s="35"/>
      <c r="CO911" s="35"/>
      <c r="CP911" s="35"/>
      <c r="CQ911" s="35"/>
      <c r="CR911" s="35"/>
      <c r="CS911" s="35"/>
      <c r="CT911" s="35"/>
      <c r="CU911" s="35"/>
      <c r="CV911" s="35"/>
      <c r="CW911" s="35"/>
      <c r="CX911" s="35"/>
      <c r="CY911" s="35"/>
      <c r="CZ911" s="35"/>
    </row>
    <row r="912" spans="31:104" ht="12.75"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BV912" s="35"/>
      <c r="BW912" s="35"/>
      <c r="BX912" s="35"/>
      <c r="BY912" s="35"/>
      <c r="BZ912" s="35"/>
      <c r="CA912" s="35"/>
      <c r="CB912" s="35"/>
      <c r="CC912" s="35"/>
      <c r="CD912" s="35"/>
      <c r="CE912" s="35"/>
      <c r="CF912" s="35"/>
      <c r="CG912" s="35"/>
      <c r="CH912" s="35"/>
      <c r="CI912" s="35"/>
      <c r="CJ912" s="35"/>
      <c r="CK912" s="35"/>
      <c r="CL912" s="35"/>
      <c r="CM912" s="35"/>
      <c r="CN912" s="35"/>
      <c r="CO912" s="35"/>
      <c r="CP912" s="35"/>
      <c r="CQ912" s="35"/>
      <c r="CR912" s="35"/>
      <c r="CS912" s="35"/>
      <c r="CT912" s="35"/>
      <c r="CU912" s="35"/>
      <c r="CV912" s="35"/>
      <c r="CW912" s="35"/>
      <c r="CX912" s="35"/>
      <c r="CY912" s="35"/>
      <c r="CZ912" s="35"/>
    </row>
    <row r="913" spans="31:104" ht="12.75"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  <c r="BX913" s="35"/>
      <c r="BY913" s="35"/>
      <c r="BZ913" s="35"/>
      <c r="CA913" s="35"/>
      <c r="CB913" s="35"/>
      <c r="CC913" s="35"/>
      <c r="CD913" s="35"/>
      <c r="CE913" s="35"/>
      <c r="CF913" s="35"/>
      <c r="CG913" s="35"/>
      <c r="CH913" s="35"/>
      <c r="CI913" s="35"/>
      <c r="CJ913" s="35"/>
      <c r="CK913" s="35"/>
      <c r="CL913" s="35"/>
      <c r="CM913" s="35"/>
      <c r="CN913" s="35"/>
      <c r="CO913" s="35"/>
      <c r="CP913" s="35"/>
      <c r="CQ913" s="35"/>
      <c r="CR913" s="35"/>
      <c r="CS913" s="35"/>
      <c r="CT913" s="35"/>
      <c r="CU913" s="35"/>
      <c r="CV913" s="35"/>
      <c r="CW913" s="35"/>
      <c r="CX913" s="35"/>
      <c r="CY913" s="35"/>
      <c r="CZ913" s="35"/>
    </row>
    <row r="914" spans="31:104" ht="12.75"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  <c r="BX914" s="35"/>
      <c r="BY914" s="35"/>
      <c r="BZ914" s="35"/>
      <c r="CA914" s="35"/>
      <c r="CB914" s="35"/>
      <c r="CC914" s="35"/>
      <c r="CD914" s="35"/>
      <c r="CE914" s="35"/>
      <c r="CF914" s="35"/>
      <c r="CG914" s="35"/>
      <c r="CH914" s="35"/>
      <c r="CI914" s="35"/>
      <c r="CJ914" s="35"/>
      <c r="CK914" s="35"/>
      <c r="CL914" s="35"/>
      <c r="CM914" s="35"/>
      <c r="CN914" s="35"/>
      <c r="CO914" s="35"/>
      <c r="CP914" s="35"/>
      <c r="CQ914" s="35"/>
      <c r="CR914" s="35"/>
      <c r="CS914" s="35"/>
      <c r="CT914" s="35"/>
      <c r="CU914" s="35"/>
      <c r="CV914" s="35"/>
      <c r="CW914" s="35"/>
      <c r="CX914" s="35"/>
      <c r="CY914" s="35"/>
      <c r="CZ914" s="35"/>
    </row>
    <row r="915" spans="31:104" ht="12.75"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BV915" s="35"/>
      <c r="BW915" s="35"/>
      <c r="BX915" s="35"/>
      <c r="BY915" s="35"/>
      <c r="BZ915" s="35"/>
      <c r="CA915" s="35"/>
      <c r="CB915" s="35"/>
      <c r="CC915" s="35"/>
      <c r="CD915" s="35"/>
      <c r="CE915" s="35"/>
      <c r="CF915" s="35"/>
      <c r="CG915" s="35"/>
      <c r="CH915" s="35"/>
      <c r="CI915" s="35"/>
      <c r="CJ915" s="35"/>
      <c r="CK915" s="35"/>
      <c r="CL915" s="35"/>
      <c r="CM915" s="35"/>
      <c r="CN915" s="35"/>
      <c r="CO915" s="35"/>
      <c r="CP915" s="35"/>
      <c r="CQ915" s="35"/>
      <c r="CR915" s="35"/>
      <c r="CS915" s="35"/>
      <c r="CT915" s="35"/>
      <c r="CU915" s="35"/>
      <c r="CV915" s="35"/>
      <c r="CW915" s="35"/>
      <c r="CX915" s="35"/>
      <c r="CY915" s="35"/>
      <c r="CZ915" s="35"/>
    </row>
    <row r="916" spans="31:104" ht="12.75"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  <c r="BX916" s="35"/>
      <c r="BY916" s="35"/>
      <c r="BZ916" s="35"/>
      <c r="CA916" s="35"/>
      <c r="CB916" s="35"/>
      <c r="CC916" s="35"/>
      <c r="CD916" s="35"/>
      <c r="CE916" s="35"/>
      <c r="CF916" s="35"/>
      <c r="CG916" s="35"/>
      <c r="CH916" s="35"/>
      <c r="CI916" s="35"/>
      <c r="CJ916" s="35"/>
      <c r="CK916" s="35"/>
      <c r="CL916" s="35"/>
      <c r="CM916" s="35"/>
      <c r="CN916" s="35"/>
      <c r="CO916" s="35"/>
      <c r="CP916" s="35"/>
      <c r="CQ916" s="35"/>
      <c r="CR916" s="35"/>
      <c r="CS916" s="35"/>
      <c r="CT916" s="35"/>
      <c r="CU916" s="35"/>
      <c r="CV916" s="35"/>
      <c r="CW916" s="35"/>
      <c r="CX916" s="35"/>
      <c r="CY916" s="35"/>
      <c r="CZ916" s="35"/>
    </row>
    <row r="917" spans="31:104" ht="12.75"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  <c r="BX917" s="35"/>
      <c r="BY917" s="35"/>
      <c r="BZ917" s="35"/>
      <c r="CA917" s="35"/>
      <c r="CB917" s="35"/>
      <c r="CC917" s="35"/>
      <c r="CD917" s="35"/>
      <c r="CE917" s="35"/>
      <c r="CF917" s="35"/>
      <c r="CG917" s="35"/>
      <c r="CH917" s="35"/>
      <c r="CI917" s="35"/>
      <c r="CJ917" s="35"/>
      <c r="CK917" s="35"/>
      <c r="CL917" s="35"/>
      <c r="CM917" s="35"/>
      <c r="CN917" s="35"/>
      <c r="CO917" s="35"/>
      <c r="CP917" s="35"/>
      <c r="CQ917" s="35"/>
      <c r="CR917" s="35"/>
      <c r="CS917" s="35"/>
      <c r="CT917" s="35"/>
      <c r="CU917" s="35"/>
      <c r="CV917" s="35"/>
      <c r="CW917" s="35"/>
      <c r="CX917" s="35"/>
      <c r="CY917" s="35"/>
      <c r="CZ917" s="35"/>
    </row>
    <row r="918" spans="31:104" ht="12.75"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  <c r="BX918" s="35"/>
      <c r="BY918" s="35"/>
      <c r="BZ918" s="35"/>
      <c r="CA918" s="35"/>
      <c r="CB918" s="35"/>
      <c r="CC918" s="35"/>
      <c r="CD918" s="35"/>
      <c r="CE918" s="35"/>
      <c r="CF918" s="35"/>
      <c r="CG918" s="35"/>
      <c r="CH918" s="35"/>
      <c r="CI918" s="35"/>
      <c r="CJ918" s="35"/>
      <c r="CK918" s="35"/>
      <c r="CL918" s="35"/>
      <c r="CM918" s="35"/>
      <c r="CN918" s="35"/>
      <c r="CO918" s="35"/>
      <c r="CP918" s="35"/>
      <c r="CQ918" s="35"/>
      <c r="CR918" s="35"/>
      <c r="CS918" s="35"/>
      <c r="CT918" s="35"/>
      <c r="CU918" s="35"/>
      <c r="CV918" s="35"/>
      <c r="CW918" s="35"/>
      <c r="CX918" s="35"/>
      <c r="CY918" s="35"/>
      <c r="CZ918" s="35"/>
    </row>
    <row r="919" spans="31:104" ht="12.75"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  <c r="BK919" s="35"/>
      <c r="BL919" s="35"/>
      <c r="BM919" s="35"/>
      <c r="BN919" s="35"/>
      <c r="BO919" s="35"/>
      <c r="BP919" s="35"/>
      <c r="BQ919" s="35"/>
      <c r="BR919" s="35"/>
      <c r="BS919" s="35"/>
      <c r="BT919" s="35"/>
      <c r="BU919" s="35"/>
      <c r="BV919" s="35"/>
      <c r="BW919" s="35"/>
      <c r="BX919" s="35"/>
      <c r="BY919" s="35"/>
      <c r="BZ919" s="35"/>
      <c r="CA919" s="35"/>
      <c r="CB919" s="35"/>
      <c r="CC919" s="35"/>
      <c r="CD919" s="35"/>
      <c r="CE919" s="35"/>
      <c r="CF919" s="35"/>
      <c r="CG919" s="35"/>
      <c r="CH919" s="35"/>
      <c r="CI919" s="35"/>
      <c r="CJ919" s="35"/>
      <c r="CK919" s="35"/>
      <c r="CL919" s="35"/>
      <c r="CM919" s="35"/>
      <c r="CN919" s="35"/>
      <c r="CO919" s="35"/>
      <c r="CP919" s="35"/>
      <c r="CQ919" s="35"/>
      <c r="CR919" s="35"/>
      <c r="CS919" s="35"/>
      <c r="CT919" s="35"/>
      <c r="CU919" s="35"/>
      <c r="CV919" s="35"/>
      <c r="CW919" s="35"/>
      <c r="CX919" s="35"/>
      <c r="CY919" s="35"/>
      <c r="CZ919" s="35"/>
    </row>
    <row r="920" spans="31:104" ht="12.75"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  <c r="BX920" s="35"/>
      <c r="BY920" s="35"/>
      <c r="BZ920" s="35"/>
      <c r="CA920" s="35"/>
      <c r="CB920" s="35"/>
      <c r="CC920" s="35"/>
      <c r="CD920" s="35"/>
      <c r="CE920" s="35"/>
      <c r="CF920" s="35"/>
      <c r="CG920" s="35"/>
      <c r="CH920" s="35"/>
      <c r="CI920" s="35"/>
      <c r="CJ920" s="35"/>
      <c r="CK920" s="35"/>
      <c r="CL920" s="35"/>
      <c r="CM920" s="35"/>
      <c r="CN920" s="35"/>
      <c r="CO920" s="35"/>
      <c r="CP920" s="35"/>
      <c r="CQ920" s="35"/>
      <c r="CR920" s="35"/>
      <c r="CS920" s="35"/>
      <c r="CT920" s="35"/>
      <c r="CU920" s="35"/>
      <c r="CV920" s="35"/>
      <c r="CW920" s="35"/>
      <c r="CX920" s="35"/>
      <c r="CY920" s="35"/>
      <c r="CZ920" s="35"/>
    </row>
    <row r="921" spans="31:104" ht="12.75"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BV921" s="35"/>
      <c r="BW921" s="35"/>
      <c r="BX921" s="35"/>
      <c r="BY921" s="35"/>
      <c r="BZ921" s="35"/>
      <c r="CA921" s="35"/>
      <c r="CB921" s="35"/>
      <c r="CC921" s="35"/>
      <c r="CD921" s="35"/>
      <c r="CE921" s="35"/>
      <c r="CF921" s="35"/>
      <c r="CG921" s="35"/>
      <c r="CH921" s="35"/>
      <c r="CI921" s="35"/>
      <c r="CJ921" s="35"/>
      <c r="CK921" s="35"/>
      <c r="CL921" s="35"/>
      <c r="CM921" s="35"/>
      <c r="CN921" s="35"/>
      <c r="CO921" s="35"/>
      <c r="CP921" s="35"/>
      <c r="CQ921" s="35"/>
      <c r="CR921" s="35"/>
      <c r="CS921" s="35"/>
      <c r="CT921" s="35"/>
      <c r="CU921" s="35"/>
      <c r="CV921" s="35"/>
      <c r="CW921" s="35"/>
      <c r="CX921" s="35"/>
      <c r="CY921" s="35"/>
      <c r="CZ921" s="35"/>
    </row>
    <row r="922" spans="31:104" ht="12.75"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BV922" s="35"/>
      <c r="BW922" s="35"/>
      <c r="BX922" s="35"/>
      <c r="BY922" s="35"/>
      <c r="BZ922" s="35"/>
      <c r="CA922" s="35"/>
      <c r="CB922" s="35"/>
      <c r="CC922" s="35"/>
      <c r="CD922" s="35"/>
      <c r="CE922" s="35"/>
      <c r="CF922" s="35"/>
      <c r="CG922" s="35"/>
      <c r="CH922" s="35"/>
      <c r="CI922" s="35"/>
      <c r="CJ922" s="35"/>
      <c r="CK922" s="35"/>
      <c r="CL922" s="35"/>
      <c r="CM922" s="35"/>
      <c r="CN922" s="35"/>
      <c r="CO922" s="35"/>
      <c r="CP922" s="35"/>
      <c r="CQ922" s="35"/>
      <c r="CR922" s="35"/>
      <c r="CS922" s="35"/>
      <c r="CT922" s="35"/>
      <c r="CU922" s="35"/>
      <c r="CV922" s="35"/>
      <c r="CW922" s="35"/>
      <c r="CX922" s="35"/>
      <c r="CY922" s="35"/>
      <c r="CZ922" s="35"/>
    </row>
    <row r="923" spans="31:104" ht="12.75"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  <c r="BX923" s="35"/>
      <c r="BY923" s="35"/>
      <c r="BZ923" s="35"/>
      <c r="CA923" s="35"/>
      <c r="CB923" s="35"/>
      <c r="CC923" s="35"/>
      <c r="CD923" s="35"/>
      <c r="CE923" s="35"/>
      <c r="CF923" s="35"/>
      <c r="CG923" s="35"/>
      <c r="CH923" s="35"/>
      <c r="CI923" s="35"/>
      <c r="CJ923" s="35"/>
      <c r="CK923" s="35"/>
      <c r="CL923" s="35"/>
      <c r="CM923" s="35"/>
      <c r="CN923" s="35"/>
      <c r="CO923" s="35"/>
      <c r="CP923" s="35"/>
      <c r="CQ923" s="35"/>
      <c r="CR923" s="35"/>
      <c r="CS923" s="35"/>
      <c r="CT923" s="35"/>
      <c r="CU923" s="35"/>
      <c r="CV923" s="35"/>
      <c r="CW923" s="35"/>
      <c r="CX923" s="35"/>
      <c r="CY923" s="35"/>
      <c r="CZ923" s="35"/>
    </row>
    <row r="924" spans="31:104" ht="12.75"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BV924" s="35"/>
      <c r="BW924" s="35"/>
      <c r="BX924" s="35"/>
      <c r="BY924" s="35"/>
      <c r="BZ924" s="35"/>
      <c r="CA924" s="35"/>
      <c r="CB924" s="35"/>
      <c r="CC924" s="35"/>
      <c r="CD924" s="35"/>
      <c r="CE924" s="35"/>
      <c r="CF924" s="35"/>
      <c r="CG924" s="35"/>
      <c r="CH924" s="35"/>
      <c r="CI924" s="35"/>
      <c r="CJ924" s="35"/>
      <c r="CK924" s="35"/>
      <c r="CL924" s="35"/>
      <c r="CM924" s="35"/>
      <c r="CN924" s="35"/>
      <c r="CO924" s="35"/>
      <c r="CP924" s="35"/>
      <c r="CQ924" s="35"/>
      <c r="CR924" s="35"/>
      <c r="CS924" s="35"/>
      <c r="CT924" s="35"/>
      <c r="CU924" s="35"/>
      <c r="CV924" s="35"/>
      <c r="CW924" s="35"/>
      <c r="CX924" s="35"/>
      <c r="CY924" s="35"/>
      <c r="CZ924" s="35"/>
    </row>
    <row r="925" spans="31:104" ht="12.75"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  <c r="BX925" s="35"/>
      <c r="BY925" s="35"/>
      <c r="BZ925" s="35"/>
      <c r="CA925" s="35"/>
      <c r="CB925" s="35"/>
      <c r="CC925" s="35"/>
      <c r="CD925" s="35"/>
      <c r="CE925" s="35"/>
      <c r="CF925" s="35"/>
      <c r="CG925" s="35"/>
      <c r="CH925" s="35"/>
      <c r="CI925" s="35"/>
      <c r="CJ925" s="35"/>
      <c r="CK925" s="35"/>
      <c r="CL925" s="35"/>
      <c r="CM925" s="35"/>
      <c r="CN925" s="35"/>
      <c r="CO925" s="35"/>
      <c r="CP925" s="35"/>
      <c r="CQ925" s="35"/>
      <c r="CR925" s="35"/>
      <c r="CS925" s="35"/>
      <c r="CT925" s="35"/>
      <c r="CU925" s="35"/>
      <c r="CV925" s="35"/>
      <c r="CW925" s="35"/>
      <c r="CX925" s="35"/>
      <c r="CY925" s="35"/>
      <c r="CZ925" s="35"/>
    </row>
    <row r="926" spans="31:104" ht="12.75"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  <c r="BX926" s="35"/>
      <c r="BY926" s="35"/>
      <c r="BZ926" s="35"/>
      <c r="CA926" s="35"/>
      <c r="CB926" s="35"/>
      <c r="CC926" s="35"/>
      <c r="CD926" s="35"/>
      <c r="CE926" s="35"/>
      <c r="CF926" s="35"/>
      <c r="CG926" s="35"/>
      <c r="CH926" s="35"/>
      <c r="CI926" s="35"/>
      <c r="CJ926" s="35"/>
      <c r="CK926" s="35"/>
      <c r="CL926" s="35"/>
      <c r="CM926" s="35"/>
      <c r="CN926" s="35"/>
      <c r="CO926" s="35"/>
      <c r="CP926" s="35"/>
      <c r="CQ926" s="35"/>
      <c r="CR926" s="35"/>
      <c r="CS926" s="35"/>
      <c r="CT926" s="35"/>
      <c r="CU926" s="35"/>
      <c r="CV926" s="35"/>
      <c r="CW926" s="35"/>
      <c r="CX926" s="35"/>
      <c r="CY926" s="35"/>
      <c r="CZ926" s="35"/>
    </row>
    <row r="927" spans="31:104" ht="12.75"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  <c r="BX927" s="35"/>
      <c r="BY927" s="35"/>
      <c r="BZ927" s="35"/>
      <c r="CA927" s="35"/>
      <c r="CB927" s="35"/>
      <c r="CC927" s="35"/>
      <c r="CD927" s="35"/>
      <c r="CE927" s="35"/>
      <c r="CF927" s="35"/>
      <c r="CG927" s="35"/>
      <c r="CH927" s="35"/>
      <c r="CI927" s="35"/>
      <c r="CJ927" s="35"/>
      <c r="CK927" s="35"/>
      <c r="CL927" s="35"/>
      <c r="CM927" s="35"/>
      <c r="CN927" s="35"/>
      <c r="CO927" s="35"/>
      <c r="CP927" s="35"/>
      <c r="CQ927" s="35"/>
      <c r="CR927" s="35"/>
      <c r="CS927" s="35"/>
      <c r="CT927" s="35"/>
      <c r="CU927" s="35"/>
      <c r="CV927" s="35"/>
      <c r="CW927" s="35"/>
      <c r="CX927" s="35"/>
      <c r="CY927" s="35"/>
      <c r="CZ927" s="35"/>
    </row>
    <row r="928" spans="31:104" ht="12.75"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  <c r="BX928" s="35"/>
      <c r="BY928" s="35"/>
      <c r="BZ928" s="35"/>
      <c r="CA928" s="35"/>
      <c r="CB928" s="35"/>
      <c r="CC928" s="35"/>
      <c r="CD928" s="35"/>
      <c r="CE928" s="35"/>
      <c r="CF928" s="35"/>
      <c r="CG928" s="35"/>
      <c r="CH928" s="35"/>
      <c r="CI928" s="35"/>
      <c r="CJ928" s="35"/>
      <c r="CK928" s="35"/>
      <c r="CL928" s="35"/>
      <c r="CM928" s="35"/>
      <c r="CN928" s="35"/>
      <c r="CO928" s="35"/>
      <c r="CP928" s="35"/>
      <c r="CQ928" s="35"/>
      <c r="CR928" s="35"/>
      <c r="CS928" s="35"/>
      <c r="CT928" s="35"/>
      <c r="CU928" s="35"/>
      <c r="CV928" s="35"/>
      <c r="CW928" s="35"/>
      <c r="CX928" s="35"/>
      <c r="CY928" s="35"/>
      <c r="CZ928" s="35"/>
    </row>
    <row r="929" spans="31:104" ht="12.75"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BV929" s="35"/>
      <c r="BW929" s="35"/>
      <c r="BX929" s="35"/>
      <c r="BY929" s="35"/>
      <c r="BZ929" s="35"/>
      <c r="CA929" s="35"/>
      <c r="CB929" s="35"/>
      <c r="CC929" s="35"/>
      <c r="CD929" s="35"/>
      <c r="CE929" s="35"/>
      <c r="CF929" s="35"/>
      <c r="CG929" s="35"/>
      <c r="CH929" s="35"/>
      <c r="CI929" s="35"/>
      <c r="CJ929" s="35"/>
      <c r="CK929" s="35"/>
      <c r="CL929" s="35"/>
      <c r="CM929" s="35"/>
      <c r="CN929" s="35"/>
      <c r="CO929" s="35"/>
      <c r="CP929" s="35"/>
      <c r="CQ929" s="35"/>
      <c r="CR929" s="35"/>
      <c r="CS929" s="35"/>
      <c r="CT929" s="35"/>
      <c r="CU929" s="35"/>
      <c r="CV929" s="35"/>
      <c r="CW929" s="35"/>
      <c r="CX929" s="35"/>
      <c r="CY929" s="35"/>
      <c r="CZ929" s="35"/>
    </row>
    <row r="930" spans="31:104" ht="12.75"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  <c r="BK930" s="35"/>
      <c r="BL930" s="35"/>
      <c r="BM930" s="35"/>
      <c r="BN930" s="35"/>
      <c r="BO930" s="35"/>
      <c r="BP930" s="35"/>
      <c r="BQ930" s="35"/>
      <c r="BR930" s="35"/>
      <c r="BS930" s="35"/>
      <c r="BT930" s="35"/>
      <c r="BU930" s="35"/>
      <c r="BV930" s="35"/>
      <c r="BW930" s="35"/>
      <c r="BX930" s="35"/>
      <c r="BY930" s="35"/>
      <c r="BZ930" s="35"/>
      <c r="CA930" s="35"/>
      <c r="CB930" s="35"/>
      <c r="CC930" s="35"/>
      <c r="CD930" s="35"/>
      <c r="CE930" s="35"/>
      <c r="CF930" s="35"/>
      <c r="CG930" s="35"/>
      <c r="CH930" s="35"/>
      <c r="CI930" s="35"/>
      <c r="CJ930" s="35"/>
      <c r="CK930" s="35"/>
      <c r="CL930" s="35"/>
      <c r="CM930" s="35"/>
      <c r="CN930" s="35"/>
      <c r="CO930" s="35"/>
      <c r="CP930" s="35"/>
      <c r="CQ930" s="35"/>
      <c r="CR930" s="35"/>
      <c r="CS930" s="35"/>
      <c r="CT930" s="35"/>
      <c r="CU930" s="35"/>
      <c r="CV930" s="35"/>
      <c r="CW930" s="35"/>
      <c r="CX930" s="35"/>
      <c r="CY930" s="35"/>
      <c r="CZ930" s="35"/>
    </row>
    <row r="931" spans="31:104" ht="12.75"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  <c r="BK931" s="35"/>
      <c r="BL931" s="35"/>
      <c r="BM931" s="35"/>
      <c r="BN931" s="35"/>
      <c r="BO931" s="35"/>
      <c r="BP931" s="35"/>
      <c r="BQ931" s="35"/>
      <c r="BR931" s="35"/>
      <c r="BS931" s="35"/>
      <c r="BT931" s="35"/>
      <c r="BU931" s="35"/>
      <c r="BV931" s="35"/>
      <c r="BW931" s="35"/>
      <c r="BX931" s="35"/>
      <c r="BY931" s="35"/>
      <c r="BZ931" s="35"/>
      <c r="CA931" s="35"/>
      <c r="CB931" s="35"/>
      <c r="CC931" s="35"/>
      <c r="CD931" s="35"/>
      <c r="CE931" s="35"/>
      <c r="CF931" s="35"/>
      <c r="CG931" s="35"/>
      <c r="CH931" s="35"/>
      <c r="CI931" s="35"/>
      <c r="CJ931" s="35"/>
      <c r="CK931" s="35"/>
      <c r="CL931" s="35"/>
      <c r="CM931" s="35"/>
      <c r="CN931" s="35"/>
      <c r="CO931" s="35"/>
      <c r="CP931" s="35"/>
      <c r="CQ931" s="35"/>
      <c r="CR931" s="35"/>
      <c r="CS931" s="35"/>
      <c r="CT931" s="35"/>
      <c r="CU931" s="35"/>
      <c r="CV931" s="35"/>
      <c r="CW931" s="35"/>
      <c r="CX931" s="35"/>
      <c r="CY931" s="35"/>
      <c r="CZ931" s="35"/>
    </row>
    <row r="932" spans="31:104" ht="12.75"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  <c r="BX932" s="35"/>
      <c r="BY932" s="35"/>
      <c r="BZ932" s="35"/>
      <c r="CA932" s="35"/>
      <c r="CB932" s="35"/>
      <c r="CC932" s="35"/>
      <c r="CD932" s="35"/>
      <c r="CE932" s="35"/>
      <c r="CF932" s="35"/>
      <c r="CG932" s="35"/>
      <c r="CH932" s="35"/>
      <c r="CI932" s="35"/>
      <c r="CJ932" s="35"/>
      <c r="CK932" s="35"/>
      <c r="CL932" s="35"/>
      <c r="CM932" s="35"/>
      <c r="CN932" s="35"/>
      <c r="CO932" s="35"/>
      <c r="CP932" s="35"/>
      <c r="CQ932" s="35"/>
      <c r="CR932" s="35"/>
      <c r="CS932" s="35"/>
      <c r="CT932" s="35"/>
      <c r="CU932" s="35"/>
      <c r="CV932" s="35"/>
      <c r="CW932" s="35"/>
      <c r="CX932" s="35"/>
      <c r="CY932" s="35"/>
      <c r="CZ932" s="35"/>
    </row>
    <row r="933" spans="31:104" ht="12.75"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  <c r="BX933" s="35"/>
      <c r="BY933" s="35"/>
      <c r="BZ933" s="35"/>
      <c r="CA933" s="35"/>
      <c r="CB933" s="35"/>
      <c r="CC933" s="35"/>
      <c r="CD933" s="35"/>
      <c r="CE933" s="35"/>
      <c r="CF933" s="35"/>
      <c r="CG933" s="35"/>
      <c r="CH933" s="35"/>
      <c r="CI933" s="35"/>
      <c r="CJ933" s="35"/>
      <c r="CK933" s="35"/>
      <c r="CL933" s="35"/>
      <c r="CM933" s="35"/>
      <c r="CN933" s="35"/>
      <c r="CO933" s="35"/>
      <c r="CP933" s="35"/>
      <c r="CQ933" s="35"/>
      <c r="CR933" s="35"/>
      <c r="CS933" s="35"/>
      <c r="CT933" s="35"/>
      <c r="CU933" s="35"/>
      <c r="CV933" s="35"/>
      <c r="CW933" s="35"/>
      <c r="CX933" s="35"/>
      <c r="CY933" s="35"/>
      <c r="CZ933" s="35"/>
    </row>
    <row r="934" spans="31:104" ht="12.75"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  <c r="BX934" s="35"/>
      <c r="BY934" s="35"/>
      <c r="BZ934" s="35"/>
      <c r="CA934" s="35"/>
      <c r="CB934" s="35"/>
      <c r="CC934" s="35"/>
      <c r="CD934" s="35"/>
      <c r="CE934" s="35"/>
      <c r="CF934" s="35"/>
      <c r="CG934" s="35"/>
      <c r="CH934" s="35"/>
      <c r="CI934" s="35"/>
      <c r="CJ934" s="35"/>
      <c r="CK934" s="35"/>
      <c r="CL934" s="35"/>
      <c r="CM934" s="35"/>
      <c r="CN934" s="35"/>
      <c r="CO934" s="35"/>
      <c r="CP934" s="35"/>
      <c r="CQ934" s="35"/>
      <c r="CR934" s="35"/>
      <c r="CS934" s="35"/>
      <c r="CT934" s="35"/>
      <c r="CU934" s="35"/>
      <c r="CV934" s="35"/>
      <c r="CW934" s="35"/>
      <c r="CX934" s="35"/>
      <c r="CY934" s="35"/>
      <c r="CZ934" s="35"/>
    </row>
    <row r="935" spans="31:104" ht="12.75"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  <c r="BX935" s="35"/>
      <c r="BY935" s="35"/>
      <c r="BZ935" s="35"/>
      <c r="CA935" s="35"/>
      <c r="CB935" s="35"/>
      <c r="CC935" s="35"/>
      <c r="CD935" s="35"/>
      <c r="CE935" s="35"/>
      <c r="CF935" s="35"/>
      <c r="CG935" s="35"/>
      <c r="CH935" s="35"/>
      <c r="CI935" s="35"/>
      <c r="CJ935" s="35"/>
      <c r="CK935" s="35"/>
      <c r="CL935" s="35"/>
      <c r="CM935" s="35"/>
      <c r="CN935" s="35"/>
      <c r="CO935" s="35"/>
      <c r="CP935" s="35"/>
      <c r="CQ935" s="35"/>
      <c r="CR935" s="35"/>
      <c r="CS935" s="35"/>
      <c r="CT935" s="35"/>
      <c r="CU935" s="35"/>
      <c r="CV935" s="35"/>
      <c r="CW935" s="35"/>
      <c r="CX935" s="35"/>
      <c r="CY935" s="35"/>
      <c r="CZ935" s="35"/>
    </row>
    <row r="936" spans="31:104" ht="12.75"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  <c r="BX936" s="35"/>
      <c r="BY936" s="35"/>
      <c r="BZ936" s="35"/>
      <c r="CA936" s="35"/>
      <c r="CB936" s="35"/>
      <c r="CC936" s="35"/>
      <c r="CD936" s="35"/>
      <c r="CE936" s="35"/>
      <c r="CF936" s="35"/>
      <c r="CG936" s="35"/>
      <c r="CH936" s="35"/>
      <c r="CI936" s="35"/>
      <c r="CJ936" s="35"/>
      <c r="CK936" s="35"/>
      <c r="CL936" s="35"/>
      <c r="CM936" s="35"/>
      <c r="CN936" s="35"/>
      <c r="CO936" s="35"/>
      <c r="CP936" s="35"/>
      <c r="CQ936" s="35"/>
      <c r="CR936" s="35"/>
      <c r="CS936" s="35"/>
      <c r="CT936" s="35"/>
      <c r="CU936" s="35"/>
      <c r="CV936" s="35"/>
      <c r="CW936" s="35"/>
      <c r="CX936" s="35"/>
      <c r="CY936" s="35"/>
      <c r="CZ936" s="35"/>
    </row>
    <row r="937" spans="31:104" ht="12.75"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  <c r="BX937" s="35"/>
      <c r="BY937" s="35"/>
      <c r="BZ937" s="35"/>
      <c r="CA937" s="35"/>
      <c r="CB937" s="35"/>
      <c r="CC937" s="35"/>
      <c r="CD937" s="35"/>
      <c r="CE937" s="35"/>
      <c r="CF937" s="35"/>
      <c r="CG937" s="35"/>
      <c r="CH937" s="35"/>
      <c r="CI937" s="35"/>
      <c r="CJ937" s="35"/>
      <c r="CK937" s="35"/>
      <c r="CL937" s="35"/>
      <c r="CM937" s="35"/>
      <c r="CN937" s="35"/>
      <c r="CO937" s="35"/>
      <c r="CP937" s="35"/>
      <c r="CQ937" s="35"/>
      <c r="CR937" s="35"/>
      <c r="CS937" s="35"/>
      <c r="CT937" s="35"/>
      <c r="CU937" s="35"/>
      <c r="CV937" s="35"/>
      <c r="CW937" s="35"/>
      <c r="CX937" s="35"/>
      <c r="CY937" s="35"/>
      <c r="CZ937" s="35"/>
    </row>
    <row r="938" spans="31:104" ht="12.75"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  <c r="BX938" s="35"/>
      <c r="BY938" s="35"/>
      <c r="BZ938" s="35"/>
      <c r="CA938" s="35"/>
      <c r="CB938" s="35"/>
      <c r="CC938" s="35"/>
      <c r="CD938" s="35"/>
      <c r="CE938" s="35"/>
      <c r="CF938" s="35"/>
      <c r="CG938" s="35"/>
      <c r="CH938" s="35"/>
      <c r="CI938" s="35"/>
      <c r="CJ938" s="35"/>
      <c r="CK938" s="35"/>
      <c r="CL938" s="35"/>
      <c r="CM938" s="35"/>
      <c r="CN938" s="35"/>
      <c r="CO938" s="35"/>
      <c r="CP938" s="35"/>
      <c r="CQ938" s="35"/>
      <c r="CR938" s="35"/>
      <c r="CS938" s="35"/>
      <c r="CT938" s="35"/>
      <c r="CU938" s="35"/>
      <c r="CV938" s="35"/>
      <c r="CW938" s="35"/>
      <c r="CX938" s="35"/>
      <c r="CY938" s="35"/>
      <c r="CZ938" s="35"/>
    </row>
    <row r="939" spans="31:104" ht="12.75"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  <c r="BX939" s="35"/>
      <c r="BY939" s="35"/>
      <c r="BZ939" s="35"/>
      <c r="CA939" s="35"/>
      <c r="CB939" s="35"/>
      <c r="CC939" s="35"/>
      <c r="CD939" s="35"/>
      <c r="CE939" s="35"/>
      <c r="CF939" s="35"/>
      <c r="CG939" s="35"/>
      <c r="CH939" s="35"/>
      <c r="CI939" s="35"/>
      <c r="CJ939" s="35"/>
      <c r="CK939" s="35"/>
      <c r="CL939" s="35"/>
      <c r="CM939" s="35"/>
      <c r="CN939" s="35"/>
      <c r="CO939" s="35"/>
      <c r="CP939" s="35"/>
      <c r="CQ939" s="35"/>
      <c r="CR939" s="35"/>
      <c r="CS939" s="35"/>
      <c r="CT939" s="35"/>
      <c r="CU939" s="35"/>
      <c r="CV939" s="35"/>
      <c r="CW939" s="35"/>
      <c r="CX939" s="35"/>
      <c r="CY939" s="35"/>
      <c r="CZ939" s="35"/>
    </row>
    <row r="940" spans="31:104" ht="12.75"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  <c r="BX940" s="35"/>
      <c r="BY940" s="35"/>
      <c r="BZ940" s="35"/>
      <c r="CA940" s="35"/>
      <c r="CB940" s="35"/>
      <c r="CC940" s="35"/>
      <c r="CD940" s="35"/>
      <c r="CE940" s="35"/>
      <c r="CF940" s="35"/>
      <c r="CG940" s="35"/>
      <c r="CH940" s="35"/>
      <c r="CI940" s="35"/>
      <c r="CJ940" s="35"/>
      <c r="CK940" s="35"/>
      <c r="CL940" s="35"/>
      <c r="CM940" s="35"/>
      <c r="CN940" s="35"/>
      <c r="CO940" s="35"/>
      <c r="CP940" s="35"/>
      <c r="CQ940" s="35"/>
      <c r="CR940" s="35"/>
      <c r="CS940" s="35"/>
      <c r="CT940" s="35"/>
      <c r="CU940" s="35"/>
      <c r="CV940" s="35"/>
      <c r="CW940" s="35"/>
      <c r="CX940" s="35"/>
      <c r="CY940" s="35"/>
      <c r="CZ940" s="35"/>
    </row>
    <row r="941" spans="31:104" ht="12.75"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  <c r="BX941" s="35"/>
      <c r="BY941" s="35"/>
      <c r="BZ941" s="35"/>
      <c r="CA941" s="35"/>
      <c r="CB941" s="35"/>
      <c r="CC941" s="35"/>
      <c r="CD941" s="35"/>
      <c r="CE941" s="35"/>
      <c r="CF941" s="35"/>
      <c r="CG941" s="35"/>
      <c r="CH941" s="35"/>
      <c r="CI941" s="35"/>
      <c r="CJ941" s="35"/>
      <c r="CK941" s="35"/>
      <c r="CL941" s="35"/>
      <c r="CM941" s="35"/>
      <c r="CN941" s="35"/>
      <c r="CO941" s="35"/>
      <c r="CP941" s="35"/>
      <c r="CQ941" s="35"/>
      <c r="CR941" s="35"/>
      <c r="CS941" s="35"/>
      <c r="CT941" s="35"/>
      <c r="CU941" s="35"/>
      <c r="CV941" s="35"/>
      <c r="CW941" s="35"/>
      <c r="CX941" s="35"/>
      <c r="CY941" s="35"/>
      <c r="CZ941" s="35"/>
    </row>
    <row r="942" spans="31:104" ht="12.75"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  <c r="BX942" s="35"/>
      <c r="BY942" s="35"/>
      <c r="BZ942" s="35"/>
      <c r="CA942" s="35"/>
      <c r="CB942" s="35"/>
      <c r="CC942" s="35"/>
      <c r="CD942" s="35"/>
      <c r="CE942" s="35"/>
      <c r="CF942" s="35"/>
      <c r="CG942" s="35"/>
      <c r="CH942" s="35"/>
      <c r="CI942" s="35"/>
      <c r="CJ942" s="35"/>
      <c r="CK942" s="35"/>
      <c r="CL942" s="35"/>
      <c r="CM942" s="35"/>
      <c r="CN942" s="35"/>
      <c r="CO942" s="35"/>
      <c r="CP942" s="35"/>
      <c r="CQ942" s="35"/>
      <c r="CR942" s="35"/>
      <c r="CS942" s="35"/>
      <c r="CT942" s="35"/>
      <c r="CU942" s="35"/>
      <c r="CV942" s="35"/>
      <c r="CW942" s="35"/>
      <c r="CX942" s="35"/>
      <c r="CY942" s="35"/>
      <c r="CZ942" s="35"/>
    </row>
    <row r="943" spans="31:104" ht="12.75"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  <c r="CC943" s="35"/>
      <c r="CD943" s="35"/>
      <c r="CE943" s="35"/>
      <c r="CF943" s="35"/>
      <c r="CG943" s="35"/>
      <c r="CH943" s="35"/>
      <c r="CI943" s="35"/>
      <c r="CJ943" s="35"/>
      <c r="CK943" s="35"/>
      <c r="CL943" s="35"/>
      <c r="CM943" s="35"/>
      <c r="CN943" s="35"/>
      <c r="CO943" s="35"/>
      <c r="CP943" s="35"/>
      <c r="CQ943" s="35"/>
      <c r="CR943" s="35"/>
      <c r="CS943" s="35"/>
      <c r="CT943" s="35"/>
      <c r="CU943" s="35"/>
      <c r="CV943" s="35"/>
      <c r="CW943" s="35"/>
      <c r="CX943" s="35"/>
      <c r="CY943" s="35"/>
      <c r="CZ943" s="35"/>
    </row>
    <row r="944" spans="31:104" ht="12.75"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  <c r="CC944" s="35"/>
      <c r="CD944" s="35"/>
      <c r="CE944" s="35"/>
      <c r="CF944" s="35"/>
      <c r="CG944" s="35"/>
      <c r="CH944" s="35"/>
      <c r="CI944" s="35"/>
      <c r="CJ944" s="35"/>
      <c r="CK944" s="35"/>
      <c r="CL944" s="35"/>
      <c r="CM944" s="35"/>
      <c r="CN944" s="35"/>
      <c r="CO944" s="35"/>
      <c r="CP944" s="35"/>
      <c r="CQ944" s="35"/>
      <c r="CR944" s="35"/>
      <c r="CS944" s="35"/>
      <c r="CT944" s="35"/>
      <c r="CU944" s="35"/>
      <c r="CV944" s="35"/>
      <c r="CW944" s="35"/>
      <c r="CX944" s="35"/>
      <c r="CY944" s="35"/>
      <c r="CZ944" s="35"/>
    </row>
    <row r="945" spans="31:104" ht="12.75"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  <c r="CC945" s="35"/>
      <c r="CD945" s="35"/>
      <c r="CE945" s="35"/>
      <c r="CF945" s="35"/>
      <c r="CG945" s="35"/>
      <c r="CH945" s="35"/>
      <c r="CI945" s="35"/>
      <c r="CJ945" s="35"/>
      <c r="CK945" s="35"/>
      <c r="CL945" s="35"/>
      <c r="CM945" s="35"/>
      <c r="CN945" s="35"/>
      <c r="CO945" s="35"/>
      <c r="CP945" s="35"/>
      <c r="CQ945" s="35"/>
      <c r="CR945" s="35"/>
      <c r="CS945" s="35"/>
      <c r="CT945" s="35"/>
      <c r="CU945" s="35"/>
      <c r="CV945" s="35"/>
      <c r="CW945" s="35"/>
      <c r="CX945" s="35"/>
      <c r="CY945" s="35"/>
      <c r="CZ945" s="35"/>
    </row>
    <row r="946" spans="31:104" ht="12.75"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  <c r="CC946" s="35"/>
      <c r="CD946" s="35"/>
      <c r="CE946" s="35"/>
      <c r="CF946" s="35"/>
      <c r="CG946" s="35"/>
      <c r="CH946" s="35"/>
      <c r="CI946" s="35"/>
      <c r="CJ946" s="35"/>
      <c r="CK946" s="35"/>
      <c r="CL946" s="35"/>
      <c r="CM946" s="35"/>
      <c r="CN946" s="35"/>
      <c r="CO946" s="35"/>
      <c r="CP946" s="35"/>
      <c r="CQ946" s="35"/>
      <c r="CR946" s="35"/>
      <c r="CS946" s="35"/>
      <c r="CT946" s="35"/>
      <c r="CU946" s="35"/>
      <c r="CV946" s="35"/>
      <c r="CW946" s="35"/>
      <c r="CX946" s="35"/>
      <c r="CY946" s="35"/>
      <c r="CZ946" s="35"/>
    </row>
    <row r="947" spans="31:104" ht="12.75"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  <c r="CC947" s="35"/>
      <c r="CD947" s="35"/>
      <c r="CE947" s="35"/>
      <c r="CF947" s="35"/>
      <c r="CG947" s="35"/>
      <c r="CH947" s="35"/>
      <c r="CI947" s="35"/>
      <c r="CJ947" s="35"/>
      <c r="CK947" s="35"/>
      <c r="CL947" s="35"/>
      <c r="CM947" s="35"/>
      <c r="CN947" s="35"/>
      <c r="CO947" s="35"/>
      <c r="CP947" s="35"/>
      <c r="CQ947" s="35"/>
      <c r="CR947" s="35"/>
      <c r="CS947" s="35"/>
      <c r="CT947" s="35"/>
      <c r="CU947" s="35"/>
      <c r="CV947" s="35"/>
      <c r="CW947" s="35"/>
      <c r="CX947" s="35"/>
      <c r="CY947" s="35"/>
      <c r="CZ947" s="35"/>
    </row>
    <row r="948" spans="31:104" ht="12.75"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  <c r="CC948" s="35"/>
      <c r="CD948" s="35"/>
      <c r="CE948" s="35"/>
      <c r="CF948" s="35"/>
      <c r="CG948" s="35"/>
      <c r="CH948" s="35"/>
      <c r="CI948" s="35"/>
      <c r="CJ948" s="35"/>
      <c r="CK948" s="35"/>
      <c r="CL948" s="35"/>
      <c r="CM948" s="35"/>
      <c r="CN948" s="35"/>
      <c r="CO948" s="35"/>
      <c r="CP948" s="35"/>
      <c r="CQ948" s="35"/>
      <c r="CR948" s="35"/>
      <c r="CS948" s="35"/>
      <c r="CT948" s="35"/>
      <c r="CU948" s="35"/>
      <c r="CV948" s="35"/>
      <c r="CW948" s="35"/>
      <c r="CX948" s="35"/>
      <c r="CY948" s="35"/>
      <c r="CZ948" s="35"/>
    </row>
    <row r="949" spans="31:104" ht="12.75"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35"/>
      <c r="CN949" s="35"/>
      <c r="CO949" s="35"/>
      <c r="CP949" s="35"/>
      <c r="CQ949" s="35"/>
      <c r="CR949" s="35"/>
      <c r="CS949" s="35"/>
      <c r="CT949" s="35"/>
      <c r="CU949" s="35"/>
      <c r="CV949" s="35"/>
      <c r="CW949" s="35"/>
      <c r="CX949" s="35"/>
      <c r="CY949" s="35"/>
      <c r="CZ949" s="35"/>
    </row>
    <row r="950" spans="31:104" ht="12.75"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35"/>
      <c r="CN950" s="35"/>
      <c r="CO950" s="35"/>
      <c r="CP950" s="35"/>
      <c r="CQ950" s="35"/>
      <c r="CR950" s="35"/>
      <c r="CS950" s="35"/>
      <c r="CT950" s="35"/>
      <c r="CU950" s="35"/>
      <c r="CV950" s="35"/>
      <c r="CW950" s="35"/>
      <c r="CX950" s="35"/>
      <c r="CY950" s="35"/>
      <c r="CZ950" s="35"/>
    </row>
    <row r="951" spans="31:104" ht="12.75"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  <c r="BX951" s="35"/>
      <c r="BY951" s="35"/>
      <c r="BZ951" s="35"/>
      <c r="CA951" s="35"/>
      <c r="CB951" s="35"/>
      <c r="CC951" s="35"/>
      <c r="CD951" s="35"/>
      <c r="CE951" s="35"/>
      <c r="CF951" s="35"/>
      <c r="CG951" s="35"/>
      <c r="CH951" s="35"/>
      <c r="CI951" s="35"/>
      <c r="CJ951" s="35"/>
      <c r="CK951" s="35"/>
      <c r="CL951" s="35"/>
      <c r="CM951" s="35"/>
      <c r="CN951" s="35"/>
      <c r="CO951" s="35"/>
      <c r="CP951" s="35"/>
      <c r="CQ951" s="35"/>
      <c r="CR951" s="35"/>
      <c r="CS951" s="35"/>
      <c r="CT951" s="35"/>
      <c r="CU951" s="35"/>
      <c r="CV951" s="35"/>
      <c r="CW951" s="35"/>
      <c r="CX951" s="35"/>
      <c r="CY951" s="35"/>
      <c r="CZ951" s="35"/>
    </row>
    <row r="952" spans="31:104" ht="12.75"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35"/>
      <c r="CM952" s="35"/>
      <c r="CN952" s="35"/>
      <c r="CO952" s="35"/>
      <c r="CP952" s="35"/>
      <c r="CQ952" s="35"/>
      <c r="CR952" s="35"/>
      <c r="CS952" s="35"/>
      <c r="CT952" s="35"/>
      <c r="CU952" s="35"/>
      <c r="CV952" s="35"/>
      <c r="CW952" s="35"/>
      <c r="CX952" s="35"/>
      <c r="CY952" s="35"/>
      <c r="CZ952" s="35"/>
    </row>
    <row r="953" spans="31:104" ht="12.75"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35"/>
      <c r="CM953" s="35"/>
      <c r="CN953" s="35"/>
      <c r="CO953" s="35"/>
      <c r="CP953" s="35"/>
      <c r="CQ953" s="35"/>
      <c r="CR953" s="35"/>
      <c r="CS953" s="35"/>
      <c r="CT953" s="35"/>
      <c r="CU953" s="35"/>
      <c r="CV953" s="35"/>
      <c r="CW953" s="35"/>
      <c r="CX953" s="35"/>
      <c r="CY953" s="35"/>
      <c r="CZ953" s="35"/>
    </row>
    <row r="954" spans="31:104" ht="12.75"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35"/>
      <c r="CM954" s="35"/>
      <c r="CN954" s="35"/>
      <c r="CO954" s="35"/>
      <c r="CP954" s="35"/>
      <c r="CQ954" s="35"/>
      <c r="CR954" s="35"/>
      <c r="CS954" s="35"/>
      <c r="CT954" s="35"/>
      <c r="CU954" s="35"/>
      <c r="CV954" s="35"/>
      <c r="CW954" s="35"/>
      <c r="CX954" s="35"/>
      <c r="CY954" s="35"/>
      <c r="CZ954" s="35"/>
    </row>
    <row r="955" spans="31:104" ht="12.75"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  <c r="BX955" s="35"/>
      <c r="BY955" s="35"/>
      <c r="BZ955" s="35"/>
      <c r="CA955" s="35"/>
      <c r="CB955" s="35"/>
      <c r="CC955" s="35"/>
      <c r="CD955" s="35"/>
      <c r="CE955" s="35"/>
      <c r="CF955" s="35"/>
      <c r="CG955" s="35"/>
      <c r="CH955" s="35"/>
      <c r="CI955" s="35"/>
      <c r="CJ955" s="35"/>
      <c r="CK955" s="35"/>
      <c r="CL955" s="35"/>
      <c r="CM955" s="35"/>
      <c r="CN955" s="35"/>
      <c r="CO955" s="35"/>
      <c r="CP955" s="35"/>
      <c r="CQ955" s="35"/>
      <c r="CR955" s="35"/>
      <c r="CS955" s="35"/>
      <c r="CT955" s="35"/>
      <c r="CU955" s="35"/>
      <c r="CV955" s="35"/>
      <c r="CW955" s="35"/>
      <c r="CX955" s="35"/>
      <c r="CY955" s="35"/>
      <c r="CZ955" s="35"/>
    </row>
    <row r="956" spans="31:104" ht="12.75"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  <c r="CC956" s="35"/>
      <c r="CD956" s="35"/>
      <c r="CE956" s="35"/>
      <c r="CF956" s="35"/>
      <c r="CG956" s="35"/>
      <c r="CH956" s="35"/>
      <c r="CI956" s="35"/>
      <c r="CJ956" s="35"/>
      <c r="CK956" s="35"/>
      <c r="CL956" s="35"/>
      <c r="CM956" s="35"/>
      <c r="CN956" s="35"/>
      <c r="CO956" s="35"/>
      <c r="CP956" s="35"/>
      <c r="CQ956" s="35"/>
      <c r="CR956" s="35"/>
      <c r="CS956" s="35"/>
      <c r="CT956" s="35"/>
      <c r="CU956" s="35"/>
      <c r="CV956" s="35"/>
      <c r="CW956" s="35"/>
      <c r="CX956" s="35"/>
      <c r="CY956" s="35"/>
      <c r="CZ956" s="35"/>
    </row>
    <row r="957" spans="31:104" ht="12.75"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5"/>
      <c r="CB957" s="35"/>
      <c r="CC957" s="35"/>
      <c r="CD957" s="35"/>
      <c r="CE957" s="35"/>
      <c r="CF957" s="35"/>
      <c r="CG957" s="35"/>
      <c r="CH957" s="35"/>
      <c r="CI957" s="35"/>
      <c r="CJ957" s="35"/>
      <c r="CK957" s="35"/>
      <c r="CL957" s="35"/>
      <c r="CM957" s="35"/>
      <c r="CN957" s="35"/>
      <c r="CO957" s="35"/>
      <c r="CP957" s="35"/>
      <c r="CQ957" s="35"/>
      <c r="CR957" s="35"/>
      <c r="CS957" s="35"/>
      <c r="CT957" s="35"/>
      <c r="CU957" s="35"/>
      <c r="CV957" s="35"/>
      <c r="CW957" s="35"/>
      <c r="CX957" s="35"/>
      <c r="CY957" s="35"/>
      <c r="CZ957" s="35"/>
    </row>
    <row r="958" spans="31:104" ht="12.75"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</row>
  </sheetData>
  <sheetProtection/>
  <autoFilter ref="A7:E170"/>
  <mergeCells count="4">
    <mergeCell ref="D1:F1"/>
    <mergeCell ref="D2:F2"/>
    <mergeCell ref="D3:F3"/>
    <mergeCell ref="A5:F6"/>
  </mergeCells>
  <printOptions/>
  <pageMargins left="0.7874015748031497" right="0.5905511811023623" top="0.5905511811023623" bottom="0.1968503937007874" header="0.5118110236220472" footer="0.5118110236220472"/>
  <pageSetup fitToHeight="1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3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9.140625" style="34" customWidth="1"/>
    <col min="2" max="2" width="7.00390625" style="34" customWidth="1"/>
    <col min="3" max="3" width="9.140625" style="34" customWidth="1"/>
    <col min="4" max="4" width="5.421875" style="34" customWidth="1"/>
    <col min="5" max="5" width="58.28125" style="43" customWidth="1"/>
    <col min="6" max="6" width="11.00390625" style="189" bestFit="1" customWidth="1"/>
    <col min="7" max="7" width="12.421875" style="34" hidden="1" customWidth="1"/>
    <col min="8" max="10" width="11.421875" style="34" hidden="1" customWidth="1"/>
    <col min="11" max="11" width="10.421875" style="34" hidden="1" customWidth="1"/>
    <col min="12" max="12" width="12.421875" style="34" hidden="1" customWidth="1"/>
    <col min="13" max="14" width="9.140625" style="35" hidden="1" customWidth="1"/>
    <col min="15" max="16384" width="9.140625" style="34" customWidth="1"/>
  </cols>
  <sheetData>
    <row r="1" spans="2:6" ht="12.75">
      <c r="B1" s="33"/>
      <c r="C1" s="33"/>
      <c r="D1" s="33"/>
      <c r="E1" s="413" t="s">
        <v>594</v>
      </c>
      <c r="F1" s="413"/>
    </row>
    <row r="2" spans="2:6" ht="12.75">
      <c r="B2" s="33"/>
      <c r="C2" s="33"/>
      <c r="D2" s="33"/>
      <c r="E2" s="398" t="s">
        <v>643</v>
      </c>
      <c r="F2" s="398"/>
    </row>
    <row r="3" spans="2:6" ht="12.75">
      <c r="B3" s="33"/>
      <c r="C3" s="33"/>
      <c r="D3" s="33"/>
      <c r="E3" s="414"/>
      <c r="F3" s="414"/>
    </row>
    <row r="4" spans="2:6" ht="12.75">
      <c r="B4" s="33"/>
      <c r="C4" s="33"/>
      <c r="D4" s="33"/>
      <c r="E4" s="92"/>
      <c r="F4" s="187"/>
    </row>
    <row r="5" spans="1:14" s="83" customFormat="1" ht="15.75" customHeight="1">
      <c r="A5" s="423" t="s">
        <v>574</v>
      </c>
      <c r="B5" s="425"/>
      <c r="C5" s="425"/>
      <c r="D5" s="425"/>
      <c r="E5" s="425"/>
      <c r="F5" s="425"/>
      <c r="G5" s="425"/>
      <c r="M5" s="84"/>
      <c r="N5" s="84"/>
    </row>
    <row r="6" spans="1:14" ht="33.75">
      <c r="A6" s="40" t="s">
        <v>40</v>
      </c>
      <c r="B6" s="36" t="s">
        <v>281</v>
      </c>
      <c r="C6" s="36" t="s">
        <v>282</v>
      </c>
      <c r="D6" s="36" t="s">
        <v>283</v>
      </c>
      <c r="E6" s="201" t="s">
        <v>284</v>
      </c>
      <c r="F6" s="188" t="s">
        <v>164</v>
      </c>
      <c r="G6" s="93" t="s">
        <v>285</v>
      </c>
      <c r="H6" s="94" t="s">
        <v>213</v>
      </c>
      <c r="I6" s="95" t="s">
        <v>277</v>
      </c>
      <c r="J6" s="96" t="s">
        <v>214</v>
      </c>
      <c r="K6" s="97" t="s">
        <v>107</v>
      </c>
      <c r="L6" s="98" t="s">
        <v>278</v>
      </c>
      <c r="M6" s="37"/>
      <c r="N6" s="37"/>
    </row>
    <row r="7" spans="1:14" s="86" customFormat="1" ht="10.5">
      <c r="A7" s="85"/>
      <c r="B7" s="38" t="s">
        <v>109</v>
      </c>
      <c r="C7" s="38" t="s">
        <v>286</v>
      </c>
      <c r="D7" s="38" t="s">
        <v>287</v>
      </c>
      <c r="E7" s="191">
        <v>4</v>
      </c>
      <c r="F7" s="190">
        <v>5</v>
      </c>
      <c r="G7" s="99"/>
      <c r="H7" s="100"/>
      <c r="I7" s="101"/>
      <c r="J7" s="102"/>
      <c r="K7" s="103"/>
      <c r="L7" s="104"/>
      <c r="M7" s="85"/>
      <c r="N7" s="85"/>
    </row>
    <row r="8" spans="1:14" s="199" customFormat="1" ht="15.75">
      <c r="A8" s="39" t="s">
        <v>43</v>
      </c>
      <c r="B8" s="200"/>
      <c r="C8" s="39"/>
      <c r="D8" s="39"/>
      <c r="E8" s="259" t="s">
        <v>44</v>
      </c>
      <c r="F8" s="340">
        <f>F9+F74+F81+F92+F130+F186+F192+F205</f>
        <v>49259.4</v>
      </c>
      <c r="G8" s="192"/>
      <c r="H8" s="193"/>
      <c r="I8" s="194"/>
      <c r="J8" s="195"/>
      <c r="K8" s="196"/>
      <c r="L8" s="197"/>
      <c r="M8" s="198"/>
      <c r="N8" s="198"/>
    </row>
    <row r="9" spans="1:6" ht="12.75">
      <c r="A9" s="40"/>
      <c r="B9" s="39" t="s">
        <v>245</v>
      </c>
      <c r="C9" s="39"/>
      <c r="D9" s="39"/>
      <c r="E9" s="81" t="s">
        <v>246</v>
      </c>
      <c r="F9" s="341">
        <f>F10+F15+F54+F59</f>
        <v>5007</v>
      </c>
    </row>
    <row r="10" spans="1:6" ht="25.5">
      <c r="A10" s="40"/>
      <c r="B10" s="24" t="s">
        <v>247</v>
      </c>
      <c r="C10" s="24"/>
      <c r="D10" s="24"/>
      <c r="E10" s="1" t="s">
        <v>251</v>
      </c>
      <c r="F10" s="342">
        <f>F11</f>
        <v>891.5</v>
      </c>
    </row>
    <row r="11" spans="1:6" ht="25.5">
      <c r="A11" s="40"/>
      <c r="B11" s="24"/>
      <c r="C11" s="24" t="s">
        <v>252</v>
      </c>
      <c r="D11" s="24"/>
      <c r="E11" s="1" t="s">
        <v>253</v>
      </c>
      <c r="F11" s="342">
        <f>F12</f>
        <v>891.5</v>
      </c>
    </row>
    <row r="12" spans="1:6" ht="12.75">
      <c r="A12" s="40"/>
      <c r="B12" s="24"/>
      <c r="C12" s="24" t="s">
        <v>254</v>
      </c>
      <c r="D12" s="24"/>
      <c r="E12" s="1" t="s">
        <v>255</v>
      </c>
      <c r="F12" s="342">
        <f>F13</f>
        <v>891.5</v>
      </c>
    </row>
    <row r="13" spans="1:6" ht="51">
      <c r="A13" s="40"/>
      <c r="B13" s="24"/>
      <c r="C13" s="24"/>
      <c r="D13" s="24" t="s">
        <v>186</v>
      </c>
      <c r="E13" s="1" t="s">
        <v>464</v>
      </c>
      <c r="F13" s="342">
        <v>891.5</v>
      </c>
    </row>
    <row r="14" spans="1:6" ht="25.5">
      <c r="A14" s="40"/>
      <c r="B14" s="24"/>
      <c r="C14" s="24"/>
      <c r="D14" s="24" t="s">
        <v>187</v>
      </c>
      <c r="E14" s="1" t="s">
        <v>465</v>
      </c>
      <c r="F14" s="342">
        <f>F13</f>
        <v>891.5</v>
      </c>
    </row>
    <row r="15" spans="1:6" ht="38.25">
      <c r="A15" s="40"/>
      <c r="B15" s="24" t="s">
        <v>258</v>
      </c>
      <c r="C15" s="24"/>
      <c r="D15" s="24"/>
      <c r="E15" s="1" t="s">
        <v>259</v>
      </c>
      <c r="F15" s="342">
        <f>F16+F24+F29</f>
        <v>3696.2</v>
      </c>
    </row>
    <row r="16" spans="1:6" ht="25.5">
      <c r="A16" s="40"/>
      <c r="B16" s="24"/>
      <c r="C16" s="24" t="s">
        <v>252</v>
      </c>
      <c r="D16" s="24"/>
      <c r="E16" s="1" t="s">
        <v>253</v>
      </c>
      <c r="F16" s="342">
        <f>F17</f>
        <v>3042.8</v>
      </c>
    </row>
    <row r="17" spans="1:6" ht="12.75">
      <c r="A17" s="40"/>
      <c r="B17" s="24"/>
      <c r="C17" s="24" t="s">
        <v>256</v>
      </c>
      <c r="D17" s="24"/>
      <c r="E17" s="1" t="s">
        <v>257</v>
      </c>
      <c r="F17" s="342">
        <f>F18+F20+F22</f>
        <v>3042.8</v>
      </c>
    </row>
    <row r="18" spans="1:6" ht="51">
      <c r="A18" s="40"/>
      <c r="B18" s="24"/>
      <c r="C18" s="24"/>
      <c r="D18" s="24" t="s">
        <v>186</v>
      </c>
      <c r="E18" s="1" t="s">
        <v>464</v>
      </c>
      <c r="F18" s="344">
        <v>2418</v>
      </c>
    </row>
    <row r="19" spans="1:6" ht="25.5">
      <c r="A19" s="40"/>
      <c r="B19" s="24"/>
      <c r="C19" s="24"/>
      <c r="D19" s="24" t="s">
        <v>187</v>
      </c>
      <c r="E19" s="1" t="s">
        <v>465</v>
      </c>
      <c r="F19" s="344">
        <v>2418</v>
      </c>
    </row>
    <row r="20" spans="1:6" ht="25.5">
      <c r="A20" s="40"/>
      <c r="B20" s="24"/>
      <c r="C20" s="24"/>
      <c r="D20" s="24" t="s">
        <v>188</v>
      </c>
      <c r="E20" s="1" t="s">
        <v>466</v>
      </c>
      <c r="F20" s="344">
        <f>F21</f>
        <v>594.8</v>
      </c>
    </row>
    <row r="21" spans="1:6" ht="25.5">
      <c r="A21" s="40"/>
      <c r="B21" s="24"/>
      <c r="C21" s="24"/>
      <c r="D21" s="24" t="s">
        <v>190</v>
      </c>
      <c r="E21" s="1" t="s">
        <v>467</v>
      </c>
      <c r="F21" s="344">
        <v>594.8</v>
      </c>
    </row>
    <row r="22" spans="1:6" ht="12.75">
      <c r="A22" s="40"/>
      <c r="B22" s="24"/>
      <c r="C22" s="24"/>
      <c r="D22" s="24" t="s">
        <v>192</v>
      </c>
      <c r="E22" s="1" t="s">
        <v>193</v>
      </c>
      <c r="F22" s="344">
        <f>F23</f>
        <v>30</v>
      </c>
    </row>
    <row r="23" spans="1:6" ht="38.25">
      <c r="A23" s="40"/>
      <c r="B23" s="24"/>
      <c r="C23" s="24"/>
      <c r="D23" s="24" t="s">
        <v>194</v>
      </c>
      <c r="E23" s="1" t="s">
        <v>207</v>
      </c>
      <c r="F23" s="342">
        <v>30</v>
      </c>
    </row>
    <row r="24" spans="1:6" ht="25.5">
      <c r="A24" s="40"/>
      <c r="B24" s="24"/>
      <c r="C24" s="24" t="s">
        <v>484</v>
      </c>
      <c r="D24" s="24"/>
      <c r="E24" s="1" t="s">
        <v>406</v>
      </c>
      <c r="F24" s="342">
        <f>F25</f>
        <v>3.5</v>
      </c>
    </row>
    <row r="25" spans="1:6" ht="38.25">
      <c r="A25" s="40"/>
      <c r="B25" s="24"/>
      <c r="C25" s="24" t="s">
        <v>485</v>
      </c>
      <c r="D25" s="24"/>
      <c r="E25" s="1" t="s">
        <v>407</v>
      </c>
      <c r="F25" s="342">
        <f>F26</f>
        <v>3.5</v>
      </c>
    </row>
    <row r="26" spans="1:6" ht="12.75">
      <c r="A26" s="40"/>
      <c r="B26" s="24"/>
      <c r="C26" s="24" t="s">
        <v>529</v>
      </c>
      <c r="D26" s="24"/>
      <c r="E26" s="1" t="s">
        <v>290</v>
      </c>
      <c r="F26" s="342">
        <f>F27</f>
        <v>3.5</v>
      </c>
    </row>
    <row r="27" spans="1:6" ht="25.5">
      <c r="A27" s="40"/>
      <c r="B27" s="24"/>
      <c r="C27" s="24"/>
      <c r="D27" s="24" t="s">
        <v>188</v>
      </c>
      <c r="E27" s="1" t="s">
        <v>466</v>
      </c>
      <c r="F27" s="342">
        <v>3.5</v>
      </c>
    </row>
    <row r="28" spans="1:6" ht="25.5">
      <c r="A28" s="40"/>
      <c r="B28" s="24"/>
      <c r="C28" s="24"/>
      <c r="D28" s="24" t="s">
        <v>190</v>
      </c>
      <c r="E28" s="1" t="s">
        <v>467</v>
      </c>
      <c r="F28" s="342">
        <f>F27</f>
        <v>3.5</v>
      </c>
    </row>
    <row r="29" spans="1:6" ht="38.25">
      <c r="A29" s="40"/>
      <c r="B29" s="24"/>
      <c r="C29" s="24" t="s">
        <v>469</v>
      </c>
      <c r="D29" s="24"/>
      <c r="E29" s="1" t="s">
        <v>248</v>
      </c>
      <c r="F29" s="344">
        <f>F30+F33+F36+F42+F45+F39+F48+F51</f>
        <v>649.9</v>
      </c>
    </row>
    <row r="30" spans="1:6" ht="38.25">
      <c r="A30" s="40"/>
      <c r="B30" s="24"/>
      <c r="C30" s="24" t="s">
        <v>468</v>
      </c>
      <c r="D30" s="24"/>
      <c r="E30" s="1" t="s">
        <v>408</v>
      </c>
      <c r="F30" s="342">
        <f>F31</f>
        <v>27.7</v>
      </c>
    </row>
    <row r="31" spans="1:6" ht="12.75">
      <c r="A31" s="40"/>
      <c r="B31" s="24"/>
      <c r="C31" s="24"/>
      <c r="D31" s="24" t="s">
        <v>288</v>
      </c>
      <c r="E31" s="236" t="s">
        <v>260</v>
      </c>
      <c r="F31" s="342">
        <v>27.7</v>
      </c>
    </row>
    <row r="32" spans="1:6" ht="12.75">
      <c r="A32" s="40"/>
      <c r="B32" s="24"/>
      <c r="C32" s="24"/>
      <c r="D32" s="24" t="s">
        <v>203</v>
      </c>
      <c r="E32" s="236" t="s">
        <v>225</v>
      </c>
      <c r="F32" s="342">
        <f>F31</f>
        <v>27.7</v>
      </c>
    </row>
    <row r="33" spans="1:6" ht="25.5">
      <c r="A33" s="40"/>
      <c r="B33" s="24"/>
      <c r="C33" s="24" t="s">
        <v>470</v>
      </c>
      <c r="D33" s="24"/>
      <c r="E33" s="1" t="s">
        <v>67</v>
      </c>
      <c r="F33" s="342">
        <f>F34</f>
        <v>31.1</v>
      </c>
    </row>
    <row r="34" spans="1:6" ht="12.75">
      <c r="A34" s="40"/>
      <c r="B34" s="24"/>
      <c r="C34" s="24"/>
      <c r="D34" s="24" t="s">
        <v>288</v>
      </c>
      <c r="E34" s="236" t="s">
        <v>260</v>
      </c>
      <c r="F34" s="342">
        <v>31.1</v>
      </c>
    </row>
    <row r="35" spans="1:6" ht="12.75">
      <c r="A35" s="40"/>
      <c r="B35" s="24"/>
      <c r="C35" s="24"/>
      <c r="D35" s="24" t="s">
        <v>203</v>
      </c>
      <c r="E35" s="236" t="s">
        <v>225</v>
      </c>
      <c r="F35" s="342">
        <f>F34</f>
        <v>31.1</v>
      </c>
    </row>
    <row r="36" spans="1:6" ht="25.5">
      <c r="A36" s="40"/>
      <c r="B36" s="24"/>
      <c r="C36" s="24" t="s">
        <v>471</v>
      </c>
      <c r="D36" s="24"/>
      <c r="E36" s="1" t="s">
        <v>249</v>
      </c>
      <c r="F36" s="342">
        <f>F37</f>
        <v>108.1</v>
      </c>
    </row>
    <row r="37" spans="1:6" ht="12.75">
      <c r="A37" s="40"/>
      <c r="B37" s="24"/>
      <c r="C37" s="24"/>
      <c r="D37" s="24" t="s">
        <v>288</v>
      </c>
      <c r="E37" s="236" t="s">
        <v>260</v>
      </c>
      <c r="F37" s="342">
        <v>108.1</v>
      </c>
    </row>
    <row r="38" spans="1:6" ht="12.75">
      <c r="A38" s="40"/>
      <c r="B38" s="24"/>
      <c r="C38" s="24"/>
      <c r="D38" s="24" t="s">
        <v>203</v>
      </c>
      <c r="E38" s="236" t="s">
        <v>225</v>
      </c>
      <c r="F38" s="342">
        <f>F37</f>
        <v>108.1</v>
      </c>
    </row>
    <row r="39" spans="1:6" ht="25.5">
      <c r="A39" s="40"/>
      <c r="B39" s="24"/>
      <c r="C39" s="24" t="s">
        <v>472</v>
      </c>
      <c r="D39" s="24"/>
      <c r="E39" s="1" t="s">
        <v>382</v>
      </c>
      <c r="F39" s="342">
        <f>F40</f>
        <v>34.1</v>
      </c>
    </row>
    <row r="40" spans="1:6" ht="12.75">
      <c r="A40" s="40"/>
      <c r="B40" s="24"/>
      <c r="C40" s="24"/>
      <c r="D40" s="24" t="s">
        <v>288</v>
      </c>
      <c r="E40" s="236" t="s">
        <v>260</v>
      </c>
      <c r="F40" s="342">
        <v>34.1</v>
      </c>
    </row>
    <row r="41" spans="1:6" ht="12.75">
      <c r="A41" s="40"/>
      <c r="B41" s="24"/>
      <c r="C41" s="24"/>
      <c r="D41" s="24" t="s">
        <v>203</v>
      </c>
      <c r="E41" s="236" t="s">
        <v>225</v>
      </c>
      <c r="F41" s="342">
        <f>F40</f>
        <v>34.1</v>
      </c>
    </row>
    <row r="42" spans="1:6" ht="25.5">
      <c r="A42" s="40"/>
      <c r="B42" s="24"/>
      <c r="C42" s="24" t="s">
        <v>473</v>
      </c>
      <c r="D42" s="24"/>
      <c r="E42" s="236" t="s">
        <v>33</v>
      </c>
      <c r="F42" s="342">
        <f>F43</f>
        <v>30.8</v>
      </c>
    </row>
    <row r="43" spans="1:6" ht="12.75">
      <c r="A43" s="40"/>
      <c r="B43" s="24"/>
      <c r="C43" s="24"/>
      <c r="D43" s="24" t="s">
        <v>288</v>
      </c>
      <c r="E43" s="236" t="s">
        <v>260</v>
      </c>
      <c r="F43" s="342">
        <v>30.8</v>
      </c>
    </row>
    <row r="44" spans="1:6" ht="12.75">
      <c r="A44" s="40"/>
      <c r="B44" s="24"/>
      <c r="C44" s="24"/>
      <c r="D44" s="24" t="s">
        <v>203</v>
      </c>
      <c r="E44" s="236" t="s">
        <v>225</v>
      </c>
      <c r="F44" s="342">
        <f>F43</f>
        <v>30.8</v>
      </c>
    </row>
    <row r="45" spans="1:6" ht="25.5">
      <c r="A45" s="40"/>
      <c r="B45" s="24"/>
      <c r="C45" s="24" t="s">
        <v>474</v>
      </c>
      <c r="D45" s="24"/>
      <c r="E45" s="1" t="s">
        <v>381</v>
      </c>
      <c r="F45" s="342">
        <f>F46</f>
        <v>373.1</v>
      </c>
    </row>
    <row r="46" spans="1:6" ht="12.75">
      <c r="A46" s="40"/>
      <c r="B46" s="24"/>
      <c r="C46" s="24"/>
      <c r="D46" s="24" t="s">
        <v>288</v>
      </c>
      <c r="E46" s="236" t="s">
        <v>260</v>
      </c>
      <c r="F46" s="342">
        <v>373.1</v>
      </c>
    </row>
    <row r="47" spans="1:6" ht="12.75">
      <c r="A47" s="40"/>
      <c r="B47" s="24"/>
      <c r="C47" s="24"/>
      <c r="D47" s="24" t="s">
        <v>203</v>
      </c>
      <c r="E47" s="236" t="s">
        <v>225</v>
      </c>
      <c r="F47" s="342">
        <f>F46</f>
        <v>373.1</v>
      </c>
    </row>
    <row r="48" spans="1:6" ht="38.25">
      <c r="A48" s="40"/>
      <c r="B48" s="24"/>
      <c r="C48" s="24" t="s">
        <v>476</v>
      </c>
      <c r="D48" s="24"/>
      <c r="E48" s="236" t="s">
        <v>409</v>
      </c>
      <c r="F48" s="342">
        <f>F49</f>
        <v>22.5</v>
      </c>
    </row>
    <row r="49" spans="1:6" ht="12.75">
      <c r="A49" s="40"/>
      <c r="B49" s="24"/>
      <c r="C49" s="24"/>
      <c r="D49" s="24" t="s">
        <v>288</v>
      </c>
      <c r="E49" s="236" t="s">
        <v>260</v>
      </c>
      <c r="F49" s="342">
        <v>22.5</v>
      </c>
    </row>
    <row r="50" spans="1:6" ht="12.75">
      <c r="A50" s="40"/>
      <c r="B50" s="24"/>
      <c r="C50" s="24"/>
      <c r="D50" s="24" t="s">
        <v>203</v>
      </c>
      <c r="E50" s="236" t="s">
        <v>225</v>
      </c>
      <c r="F50" s="342">
        <f>F49</f>
        <v>22.5</v>
      </c>
    </row>
    <row r="51" spans="1:6" ht="38.25">
      <c r="A51" s="40"/>
      <c r="B51" s="24"/>
      <c r="C51" s="24" t="s">
        <v>477</v>
      </c>
      <c r="D51" s="24"/>
      <c r="E51" s="236" t="s">
        <v>410</v>
      </c>
      <c r="F51" s="342">
        <f>F52</f>
        <v>22.5</v>
      </c>
    </row>
    <row r="52" spans="1:6" ht="12.75">
      <c r="A52" s="40"/>
      <c r="B52" s="24"/>
      <c r="C52" s="24"/>
      <c r="D52" s="24" t="s">
        <v>288</v>
      </c>
      <c r="E52" s="236" t="s">
        <v>260</v>
      </c>
      <c r="F52" s="342">
        <v>22.5</v>
      </c>
    </row>
    <row r="53" spans="1:6" ht="12.75">
      <c r="A53" s="40"/>
      <c r="B53" s="24"/>
      <c r="C53" s="24"/>
      <c r="D53" s="24" t="s">
        <v>203</v>
      </c>
      <c r="E53" s="236" t="s">
        <v>225</v>
      </c>
      <c r="F53" s="342">
        <f>F52</f>
        <v>22.5</v>
      </c>
    </row>
    <row r="54" spans="1:6" ht="12.75">
      <c r="A54" s="40"/>
      <c r="B54" s="24" t="s">
        <v>250</v>
      </c>
      <c r="C54" s="24"/>
      <c r="D54" s="24"/>
      <c r="E54" s="1" t="s">
        <v>239</v>
      </c>
      <c r="F54" s="342">
        <f>F55</f>
        <v>200</v>
      </c>
    </row>
    <row r="55" spans="1:6" ht="12.75">
      <c r="A55" s="40"/>
      <c r="B55" s="24"/>
      <c r="C55" s="24" t="s">
        <v>547</v>
      </c>
      <c r="D55" s="24"/>
      <c r="E55" s="1" t="s">
        <v>239</v>
      </c>
      <c r="F55" s="342">
        <f>F56</f>
        <v>200</v>
      </c>
    </row>
    <row r="56" spans="1:6" ht="12.75">
      <c r="A56" s="40"/>
      <c r="B56" s="24"/>
      <c r="C56" s="24" t="s">
        <v>548</v>
      </c>
      <c r="D56" s="24"/>
      <c r="E56" s="1" t="s">
        <v>240</v>
      </c>
      <c r="F56" s="342">
        <f>F57</f>
        <v>200</v>
      </c>
    </row>
    <row r="57" spans="1:6" ht="12.75">
      <c r="A57" s="40"/>
      <c r="B57" s="24"/>
      <c r="C57" s="24"/>
      <c r="D57" s="24" t="s">
        <v>192</v>
      </c>
      <c r="E57" s="43" t="s">
        <v>193</v>
      </c>
      <c r="F57" s="342">
        <v>200</v>
      </c>
    </row>
    <row r="58" spans="1:6" ht="12.75">
      <c r="A58" s="40"/>
      <c r="B58" s="24"/>
      <c r="C58" s="24"/>
      <c r="D58" s="24" t="s">
        <v>195</v>
      </c>
      <c r="E58" s="1" t="s">
        <v>196</v>
      </c>
      <c r="F58" s="342">
        <f>F57</f>
        <v>200</v>
      </c>
    </row>
    <row r="59" spans="1:6" ht="12.75">
      <c r="A59" s="40"/>
      <c r="B59" s="24" t="s">
        <v>279</v>
      </c>
      <c r="C59" s="24"/>
      <c r="D59" s="24"/>
      <c r="E59" s="1" t="s">
        <v>241</v>
      </c>
      <c r="F59" s="342">
        <f>F60+F67</f>
        <v>219.3</v>
      </c>
    </row>
    <row r="60" spans="1:6" ht="25.5">
      <c r="A60" s="40"/>
      <c r="B60" s="24"/>
      <c r="C60" s="24" t="s">
        <v>478</v>
      </c>
      <c r="D60" s="24"/>
      <c r="E60" s="1" t="s">
        <v>131</v>
      </c>
      <c r="F60" s="342">
        <f>F64+F61</f>
        <v>146</v>
      </c>
    </row>
    <row r="61" spans="1:6" ht="12.75">
      <c r="A61" s="40"/>
      <c r="B61" s="24"/>
      <c r="C61" s="24" t="s">
        <v>479</v>
      </c>
      <c r="D61" s="24"/>
      <c r="E61" s="1" t="s">
        <v>68</v>
      </c>
      <c r="F61" s="342">
        <f>F62</f>
        <v>40</v>
      </c>
    </row>
    <row r="62" spans="1:6" ht="25.5">
      <c r="A62" s="40"/>
      <c r="B62" s="24"/>
      <c r="C62" s="24"/>
      <c r="D62" s="24" t="s">
        <v>188</v>
      </c>
      <c r="E62" s="1" t="s">
        <v>466</v>
      </c>
      <c r="F62" s="342">
        <v>40</v>
      </c>
    </row>
    <row r="63" spans="1:6" ht="25.5">
      <c r="A63" s="40"/>
      <c r="B63" s="24"/>
      <c r="C63" s="24"/>
      <c r="D63" s="24" t="s">
        <v>190</v>
      </c>
      <c r="E63" s="1" t="s">
        <v>467</v>
      </c>
      <c r="F63" s="342">
        <f>F62</f>
        <v>40</v>
      </c>
    </row>
    <row r="64" spans="1:6" ht="25.5">
      <c r="A64" s="40"/>
      <c r="B64" s="24"/>
      <c r="C64" s="41" t="s">
        <v>480</v>
      </c>
      <c r="D64" s="40"/>
      <c r="E64" s="236" t="s">
        <v>543</v>
      </c>
      <c r="F64" s="342">
        <f>F65</f>
        <v>106</v>
      </c>
    </row>
    <row r="65" spans="1:6" ht="25.5">
      <c r="A65" s="40"/>
      <c r="B65" s="24"/>
      <c r="C65" s="24"/>
      <c r="D65" s="24" t="s">
        <v>188</v>
      </c>
      <c r="E65" s="1" t="s">
        <v>466</v>
      </c>
      <c r="F65" s="342">
        <v>106</v>
      </c>
    </row>
    <row r="66" spans="1:6" ht="25.5">
      <c r="A66" s="40"/>
      <c r="B66" s="24"/>
      <c r="C66" s="24"/>
      <c r="D66" s="24" t="s">
        <v>190</v>
      </c>
      <c r="E66" s="1" t="s">
        <v>467</v>
      </c>
      <c r="F66" s="342">
        <f>F65</f>
        <v>106</v>
      </c>
    </row>
    <row r="67" spans="1:6" ht="12.75">
      <c r="A67" s="40"/>
      <c r="B67" s="24"/>
      <c r="C67" s="24" t="s">
        <v>481</v>
      </c>
      <c r="D67" s="24"/>
      <c r="E67" s="1" t="s">
        <v>122</v>
      </c>
      <c r="F67" s="342">
        <f>F68+F71</f>
        <v>73.3</v>
      </c>
    </row>
    <row r="68" spans="1:6" ht="12.75">
      <c r="A68" s="40"/>
      <c r="B68" s="24"/>
      <c r="C68" s="24" t="s">
        <v>482</v>
      </c>
      <c r="D68" s="24"/>
      <c r="E68" s="1" t="s">
        <v>132</v>
      </c>
      <c r="F68" s="342">
        <f>F69</f>
        <v>20</v>
      </c>
    </row>
    <row r="69" spans="1:6" ht="25.5">
      <c r="A69" s="40"/>
      <c r="B69" s="24"/>
      <c r="C69" s="24"/>
      <c r="D69" s="24" t="s">
        <v>188</v>
      </c>
      <c r="E69" s="1" t="s">
        <v>466</v>
      </c>
      <c r="F69" s="342">
        <v>20</v>
      </c>
    </row>
    <row r="70" spans="1:6" ht="25.5">
      <c r="A70" s="40"/>
      <c r="B70" s="24"/>
      <c r="C70" s="24"/>
      <c r="D70" s="24" t="s">
        <v>190</v>
      </c>
      <c r="E70" s="1" t="s">
        <v>467</v>
      </c>
      <c r="F70" s="342">
        <f>F69</f>
        <v>20</v>
      </c>
    </row>
    <row r="71" spans="1:6" ht="12.75">
      <c r="A71" s="40"/>
      <c r="B71" s="24"/>
      <c r="C71" s="24" t="s">
        <v>483</v>
      </c>
      <c r="D71" s="24"/>
      <c r="E71" s="1" t="s">
        <v>123</v>
      </c>
      <c r="F71" s="342">
        <f>F72</f>
        <v>53.3</v>
      </c>
    </row>
    <row r="72" spans="1:6" ht="25.5">
      <c r="A72" s="40"/>
      <c r="B72" s="24"/>
      <c r="C72" s="24"/>
      <c r="D72" s="24" t="s">
        <v>188</v>
      </c>
      <c r="E72" s="1" t="s">
        <v>466</v>
      </c>
      <c r="F72" s="342">
        <v>53.3</v>
      </c>
    </row>
    <row r="73" spans="1:6" ht="25.5">
      <c r="A73" s="40"/>
      <c r="B73" s="24"/>
      <c r="C73" s="24"/>
      <c r="D73" s="24" t="s">
        <v>190</v>
      </c>
      <c r="E73" s="1" t="s">
        <v>467</v>
      </c>
      <c r="F73" s="342">
        <f>F72</f>
        <v>53.3</v>
      </c>
    </row>
    <row r="74" spans="1:6" ht="12.75">
      <c r="A74" s="40"/>
      <c r="B74" s="185" t="s">
        <v>26</v>
      </c>
      <c r="C74" s="185"/>
      <c r="D74" s="185"/>
      <c r="E74" s="257" t="s">
        <v>27</v>
      </c>
      <c r="F74" s="341">
        <f>F75</f>
        <v>343.2</v>
      </c>
    </row>
    <row r="75" spans="1:6" ht="12.75">
      <c r="A75" s="40"/>
      <c r="B75" s="24" t="s">
        <v>28</v>
      </c>
      <c r="C75" s="24"/>
      <c r="D75" s="24"/>
      <c r="E75" s="258" t="s">
        <v>29</v>
      </c>
      <c r="F75" s="342">
        <f>F76</f>
        <v>343.2</v>
      </c>
    </row>
    <row r="76" spans="1:6" ht="25.5">
      <c r="A76" s="40"/>
      <c r="B76" s="24"/>
      <c r="C76" s="24" t="s">
        <v>484</v>
      </c>
      <c r="D76" s="24"/>
      <c r="E76" s="258" t="s">
        <v>406</v>
      </c>
      <c r="F76" s="342">
        <f>F77</f>
        <v>343.2</v>
      </c>
    </row>
    <row r="77" spans="1:6" ht="38.25">
      <c r="A77" s="40"/>
      <c r="B77" s="24"/>
      <c r="C77" s="24" t="s">
        <v>485</v>
      </c>
      <c r="D77" s="24"/>
      <c r="E77" s="258" t="s">
        <v>407</v>
      </c>
      <c r="F77" s="342">
        <f>F79</f>
        <v>343.2</v>
      </c>
    </row>
    <row r="78" spans="1:6" ht="63.75">
      <c r="A78" s="40"/>
      <c r="B78" s="24"/>
      <c r="C78" s="24" t="s">
        <v>486</v>
      </c>
      <c r="D78" s="24"/>
      <c r="E78" s="258" t="s">
        <v>487</v>
      </c>
      <c r="F78" s="342">
        <f>F79</f>
        <v>343.2</v>
      </c>
    </row>
    <row r="79" spans="1:6" ht="51">
      <c r="A79" s="40"/>
      <c r="B79" s="24"/>
      <c r="C79" s="24"/>
      <c r="D79" s="24" t="s">
        <v>186</v>
      </c>
      <c r="E79" s="1" t="s">
        <v>464</v>
      </c>
      <c r="F79" s="342">
        <v>343.2</v>
      </c>
    </row>
    <row r="80" spans="1:6" ht="25.5">
      <c r="A80" s="40"/>
      <c r="B80" s="24"/>
      <c r="C80" s="24"/>
      <c r="D80" s="24" t="s">
        <v>187</v>
      </c>
      <c r="E80" s="1" t="s">
        <v>465</v>
      </c>
      <c r="F80" s="342">
        <f>F79</f>
        <v>343.2</v>
      </c>
    </row>
    <row r="81" spans="1:6" ht="12.75">
      <c r="A81" s="40"/>
      <c r="B81" s="39" t="s">
        <v>125</v>
      </c>
      <c r="C81" s="39"/>
      <c r="D81" s="39"/>
      <c r="E81" s="259" t="s">
        <v>220</v>
      </c>
      <c r="F81" s="341">
        <f>F87+F82</f>
        <v>3642.2</v>
      </c>
    </row>
    <row r="82" spans="1:6" ht="25.5">
      <c r="A82" s="40"/>
      <c r="B82" s="24" t="s">
        <v>374</v>
      </c>
      <c r="C82" s="24"/>
      <c r="D82" s="24"/>
      <c r="E82" s="1" t="s">
        <v>375</v>
      </c>
      <c r="F82" s="342">
        <f>F83</f>
        <v>264</v>
      </c>
    </row>
    <row r="83" spans="1:6" ht="25.5">
      <c r="A83" s="40"/>
      <c r="B83" s="24"/>
      <c r="C83" s="24" t="s">
        <v>488</v>
      </c>
      <c r="D83" s="24"/>
      <c r="E83" s="1" t="s">
        <v>376</v>
      </c>
      <c r="F83" s="342">
        <f>F84</f>
        <v>264</v>
      </c>
    </row>
    <row r="84" spans="1:6" ht="25.5">
      <c r="A84" s="40"/>
      <c r="B84" s="24"/>
      <c r="C84" s="24" t="s">
        <v>560</v>
      </c>
      <c r="D84" s="24"/>
      <c r="E84" s="1" t="s">
        <v>559</v>
      </c>
      <c r="F84" s="342">
        <f>F85</f>
        <v>264</v>
      </c>
    </row>
    <row r="85" spans="1:6" ht="25.5">
      <c r="A85" s="40"/>
      <c r="B85" s="24"/>
      <c r="C85" s="24"/>
      <c r="D85" s="24" t="s">
        <v>188</v>
      </c>
      <c r="E85" s="1" t="s">
        <v>466</v>
      </c>
      <c r="F85" s="342">
        <v>264</v>
      </c>
    </row>
    <row r="86" spans="1:6" ht="25.5">
      <c r="A86" s="40"/>
      <c r="B86" s="24"/>
      <c r="C86" s="24"/>
      <c r="D86" s="24" t="s">
        <v>190</v>
      </c>
      <c r="E86" s="1" t="s">
        <v>467</v>
      </c>
      <c r="F86" s="342">
        <f>F85</f>
        <v>264</v>
      </c>
    </row>
    <row r="87" spans="1:6" ht="12.75">
      <c r="A87" s="40"/>
      <c r="B87" s="24" t="s">
        <v>15</v>
      </c>
      <c r="C87" s="24"/>
      <c r="D87" s="24"/>
      <c r="E87" s="236" t="s">
        <v>16</v>
      </c>
      <c r="F87" s="342">
        <f>F88</f>
        <v>3378.2</v>
      </c>
    </row>
    <row r="88" spans="1:6" ht="25.5">
      <c r="A88" s="40"/>
      <c r="B88" s="24"/>
      <c r="C88" s="24" t="s">
        <v>489</v>
      </c>
      <c r="D88" s="24"/>
      <c r="E88" s="330" t="s">
        <v>490</v>
      </c>
      <c r="F88" s="342">
        <f>F89</f>
        <v>3378.2</v>
      </c>
    </row>
    <row r="89" spans="1:6" ht="12.75">
      <c r="A89" s="40"/>
      <c r="B89" s="24"/>
      <c r="C89" s="331" t="s">
        <v>491</v>
      </c>
      <c r="E89" s="332" t="s">
        <v>17</v>
      </c>
      <c r="F89" s="342">
        <f>F90</f>
        <v>3378.2</v>
      </c>
    </row>
    <row r="90" spans="1:6" ht="25.5">
      <c r="A90" s="40"/>
      <c r="B90" s="24"/>
      <c r="C90" s="24"/>
      <c r="D90" s="24" t="s">
        <v>188</v>
      </c>
      <c r="E90" s="1" t="s">
        <v>466</v>
      </c>
      <c r="F90" s="342">
        <v>3378.2</v>
      </c>
    </row>
    <row r="91" spans="1:6" ht="25.5">
      <c r="A91" s="40"/>
      <c r="B91" s="24"/>
      <c r="C91" s="24"/>
      <c r="D91" s="24" t="s">
        <v>190</v>
      </c>
      <c r="E91" s="1" t="s">
        <v>467</v>
      </c>
      <c r="F91" s="342">
        <f>F90</f>
        <v>3378.2</v>
      </c>
    </row>
    <row r="92" spans="1:6" ht="12.75">
      <c r="A92" s="40"/>
      <c r="B92" s="39" t="s">
        <v>167</v>
      </c>
      <c r="C92" s="39"/>
      <c r="D92" s="39"/>
      <c r="E92" s="259" t="s">
        <v>168</v>
      </c>
      <c r="F92" s="341">
        <f>F118+F93</f>
        <v>7933.4</v>
      </c>
    </row>
    <row r="93" spans="1:6" ht="12.75">
      <c r="A93" s="40"/>
      <c r="B93" s="24" t="s">
        <v>371</v>
      </c>
      <c r="C93" s="24"/>
      <c r="D93" s="24"/>
      <c r="E93" s="1" t="s">
        <v>372</v>
      </c>
      <c r="F93" s="342">
        <f>F99+F106+F94</f>
        <v>6559.9</v>
      </c>
    </row>
    <row r="94" spans="1:6" ht="25.5">
      <c r="A94" s="40"/>
      <c r="B94" s="24"/>
      <c r="C94" s="24" t="s">
        <v>630</v>
      </c>
      <c r="D94" s="24"/>
      <c r="E94" s="1" t="s">
        <v>627</v>
      </c>
      <c r="F94" s="342">
        <f>F95</f>
        <v>568.8</v>
      </c>
    </row>
    <row r="95" spans="1:6" ht="38.25">
      <c r="A95" s="40"/>
      <c r="B95" s="24"/>
      <c r="C95" s="24" t="s">
        <v>631</v>
      </c>
      <c r="D95" s="24"/>
      <c r="E95" s="1" t="s">
        <v>628</v>
      </c>
      <c r="F95" s="342">
        <f>F96</f>
        <v>568.8</v>
      </c>
    </row>
    <row r="96" spans="1:6" ht="25.5">
      <c r="A96" s="40"/>
      <c r="B96" s="24"/>
      <c r="C96" s="24" t="s">
        <v>632</v>
      </c>
      <c r="D96" s="24"/>
      <c r="E96" s="1" t="s">
        <v>629</v>
      </c>
      <c r="F96" s="342">
        <f>F97</f>
        <v>568.8</v>
      </c>
    </row>
    <row r="97" spans="1:6" ht="25.5">
      <c r="A97" s="40"/>
      <c r="B97" s="24"/>
      <c r="C97" s="24"/>
      <c r="D97" s="24" t="s">
        <v>188</v>
      </c>
      <c r="E97" s="1" t="s">
        <v>466</v>
      </c>
      <c r="F97" s="342">
        <f>F98</f>
        <v>568.8</v>
      </c>
    </row>
    <row r="98" spans="1:6" ht="25.5">
      <c r="A98" s="40"/>
      <c r="B98" s="24"/>
      <c r="C98" s="24"/>
      <c r="D98" s="24" t="s">
        <v>190</v>
      </c>
      <c r="E98" s="1" t="s">
        <v>467</v>
      </c>
      <c r="F98" s="342">
        <v>568.8</v>
      </c>
    </row>
    <row r="99" spans="1:6" ht="25.5">
      <c r="A99" s="40"/>
      <c r="B99" s="24"/>
      <c r="C99" s="24" t="s">
        <v>495</v>
      </c>
      <c r="D99" s="24"/>
      <c r="E99" s="1" t="s">
        <v>423</v>
      </c>
      <c r="F99" s="342">
        <f>F100</f>
        <v>1118.3</v>
      </c>
    </row>
    <row r="100" spans="1:6" ht="51">
      <c r="A100" s="40"/>
      <c r="B100" s="24"/>
      <c r="C100" s="24" t="s">
        <v>496</v>
      </c>
      <c r="D100" s="24"/>
      <c r="E100" s="1" t="s">
        <v>424</v>
      </c>
      <c r="F100" s="342">
        <f>F101</f>
        <v>1118.3</v>
      </c>
    </row>
    <row r="101" spans="1:6" ht="38.25">
      <c r="A101" s="40"/>
      <c r="B101" s="24"/>
      <c r="C101" s="24" t="s">
        <v>497</v>
      </c>
      <c r="D101" s="24"/>
      <c r="E101" s="1" t="s">
        <v>425</v>
      </c>
      <c r="F101" s="342">
        <f>F102</f>
        <v>1118.3</v>
      </c>
    </row>
    <row r="102" spans="1:6" ht="51">
      <c r="A102" s="40"/>
      <c r="B102" s="24"/>
      <c r="C102" s="39"/>
      <c r="D102" s="24"/>
      <c r="E102" s="1" t="s">
        <v>602</v>
      </c>
      <c r="F102" s="342">
        <f>F103</f>
        <v>1118.3</v>
      </c>
    </row>
    <row r="103" spans="1:6" ht="12.75">
      <c r="A103" s="40"/>
      <c r="B103" s="24"/>
      <c r="C103" s="39"/>
      <c r="D103" s="24"/>
      <c r="E103" s="345" t="s">
        <v>561</v>
      </c>
      <c r="F103" s="342">
        <f>F104</f>
        <v>1118.3</v>
      </c>
    </row>
    <row r="104" spans="1:6" ht="25.5">
      <c r="A104" s="40"/>
      <c r="B104" s="24"/>
      <c r="C104" s="39"/>
      <c r="D104" s="24" t="s">
        <v>188</v>
      </c>
      <c r="E104" s="1" t="s">
        <v>466</v>
      </c>
      <c r="F104" s="342">
        <v>1118.3</v>
      </c>
    </row>
    <row r="105" spans="1:6" ht="25.5">
      <c r="A105" s="40"/>
      <c r="B105" s="24"/>
      <c r="C105" s="39"/>
      <c r="D105" s="24" t="s">
        <v>190</v>
      </c>
      <c r="E105" s="1" t="s">
        <v>467</v>
      </c>
      <c r="F105" s="342">
        <f>F104</f>
        <v>1118.3</v>
      </c>
    </row>
    <row r="106" spans="1:6" ht="12.75">
      <c r="A106" s="40"/>
      <c r="B106" s="24"/>
      <c r="C106" s="24" t="s">
        <v>492</v>
      </c>
      <c r="D106" s="39"/>
      <c r="E106" s="1" t="s">
        <v>373</v>
      </c>
      <c r="F106" s="342">
        <f>F107+F113+F110</f>
        <v>4872.8</v>
      </c>
    </row>
    <row r="107" spans="1:6" ht="25.5">
      <c r="A107" s="40"/>
      <c r="B107" s="24"/>
      <c r="C107" s="24" t="s">
        <v>493</v>
      </c>
      <c r="D107" s="39"/>
      <c r="E107" s="1" t="s">
        <v>549</v>
      </c>
      <c r="F107" s="342">
        <f>F108</f>
        <v>3000</v>
      </c>
    </row>
    <row r="108" spans="1:6" ht="25.5">
      <c r="A108" s="40"/>
      <c r="B108" s="24"/>
      <c r="C108" s="39"/>
      <c r="D108" s="24" t="s">
        <v>188</v>
      </c>
      <c r="E108" s="1" t="s">
        <v>466</v>
      </c>
      <c r="F108" s="342">
        <v>3000</v>
      </c>
    </row>
    <row r="109" spans="1:6" ht="25.5">
      <c r="A109" s="40"/>
      <c r="B109" s="24"/>
      <c r="C109" s="39"/>
      <c r="D109" s="24" t="s">
        <v>190</v>
      </c>
      <c r="E109" s="1" t="s">
        <v>467</v>
      </c>
      <c r="F109" s="342">
        <f>F108</f>
        <v>3000</v>
      </c>
    </row>
    <row r="110" spans="1:6" ht="25.5">
      <c r="A110" s="40"/>
      <c r="B110" s="24"/>
      <c r="C110" s="24" t="s">
        <v>563</v>
      </c>
      <c r="D110" s="24"/>
      <c r="E110" s="346" t="s">
        <v>562</v>
      </c>
      <c r="F110" s="342">
        <f>F111</f>
        <v>1500</v>
      </c>
    </row>
    <row r="111" spans="1:6" ht="25.5">
      <c r="A111" s="40"/>
      <c r="B111" s="24"/>
      <c r="C111" s="39"/>
      <c r="D111" s="24" t="s">
        <v>188</v>
      </c>
      <c r="E111" s="1" t="s">
        <v>466</v>
      </c>
      <c r="F111" s="342">
        <v>1500</v>
      </c>
    </row>
    <row r="112" spans="1:6" ht="25.5">
      <c r="A112" s="40"/>
      <c r="B112" s="24"/>
      <c r="C112" s="39"/>
      <c r="D112" s="24" t="s">
        <v>190</v>
      </c>
      <c r="E112" s="1" t="s">
        <v>467</v>
      </c>
      <c r="F112" s="342">
        <f>F111</f>
        <v>1500</v>
      </c>
    </row>
    <row r="113" spans="1:6" ht="25.5">
      <c r="A113" s="40"/>
      <c r="B113" s="24"/>
      <c r="C113" s="24" t="s">
        <v>494</v>
      </c>
      <c r="D113" s="24"/>
      <c r="E113" s="304" t="s">
        <v>426</v>
      </c>
      <c r="F113" s="342">
        <f>F114</f>
        <v>372.8</v>
      </c>
    </row>
    <row r="114" spans="1:6" ht="51">
      <c r="A114" s="40"/>
      <c r="B114" s="24"/>
      <c r="C114" s="24"/>
      <c r="D114" s="24"/>
      <c r="E114" s="1" t="s">
        <v>602</v>
      </c>
      <c r="F114" s="342">
        <f>F115</f>
        <v>372.8</v>
      </c>
    </row>
    <row r="115" spans="1:6" ht="12.75">
      <c r="A115" s="40"/>
      <c r="B115" s="24"/>
      <c r="C115" s="24"/>
      <c r="D115" s="24"/>
      <c r="E115" s="345" t="s">
        <v>561</v>
      </c>
      <c r="F115" s="342">
        <f>F116</f>
        <v>372.8</v>
      </c>
    </row>
    <row r="116" spans="1:6" ht="25.5">
      <c r="A116" s="40"/>
      <c r="B116" s="24"/>
      <c r="C116" s="39"/>
      <c r="D116" s="24" t="s">
        <v>188</v>
      </c>
      <c r="E116" s="1" t="s">
        <v>466</v>
      </c>
      <c r="F116" s="342">
        <v>372.8</v>
      </c>
    </row>
    <row r="117" spans="1:6" ht="25.5">
      <c r="A117" s="40"/>
      <c r="B117" s="24"/>
      <c r="C117" s="39"/>
      <c r="D117" s="24" t="s">
        <v>190</v>
      </c>
      <c r="E117" s="1" t="s">
        <v>467</v>
      </c>
      <c r="F117" s="342">
        <f>F116</f>
        <v>372.8</v>
      </c>
    </row>
    <row r="118" spans="1:6" ht="12.75">
      <c r="A118" s="40"/>
      <c r="B118" s="24" t="s">
        <v>112</v>
      </c>
      <c r="C118" s="24"/>
      <c r="D118" s="24"/>
      <c r="E118" s="1" t="s">
        <v>113</v>
      </c>
      <c r="F118" s="342">
        <f>F119+F123</f>
        <v>1373.5</v>
      </c>
    </row>
    <row r="119" spans="1:6" ht="12.75">
      <c r="A119" s="40"/>
      <c r="B119" s="39"/>
      <c r="C119" s="24" t="s">
        <v>498</v>
      </c>
      <c r="D119" s="24"/>
      <c r="E119" s="236" t="s">
        <v>18</v>
      </c>
      <c r="F119" s="342">
        <f>F120</f>
        <v>1000</v>
      </c>
    </row>
    <row r="120" spans="1:6" ht="12.75">
      <c r="A120" s="40"/>
      <c r="B120" s="39"/>
      <c r="C120" s="24" t="s">
        <v>499</v>
      </c>
      <c r="D120" s="24"/>
      <c r="E120" s="236" t="s">
        <v>19</v>
      </c>
      <c r="F120" s="342">
        <f>F121</f>
        <v>1000</v>
      </c>
    </row>
    <row r="121" spans="1:6" ht="25.5">
      <c r="A121" s="40"/>
      <c r="B121" s="39"/>
      <c r="C121" s="24"/>
      <c r="D121" s="24" t="s">
        <v>188</v>
      </c>
      <c r="E121" s="1" t="s">
        <v>466</v>
      </c>
      <c r="F121" s="342">
        <v>1000</v>
      </c>
    </row>
    <row r="122" spans="1:6" ht="25.5">
      <c r="A122" s="40"/>
      <c r="B122" s="39"/>
      <c r="C122" s="24"/>
      <c r="D122" s="24" t="s">
        <v>190</v>
      </c>
      <c r="E122" s="1" t="s">
        <v>467</v>
      </c>
      <c r="F122" s="342">
        <f>F121</f>
        <v>1000</v>
      </c>
    </row>
    <row r="123" spans="1:6" ht="38.25">
      <c r="A123" s="40"/>
      <c r="B123" s="24"/>
      <c r="C123" s="24" t="s">
        <v>469</v>
      </c>
      <c r="D123" s="24"/>
      <c r="E123" s="1" t="s">
        <v>248</v>
      </c>
      <c r="F123" s="342">
        <f>F124+F127</f>
        <v>373.5</v>
      </c>
    </row>
    <row r="124" spans="1:6" ht="25.5">
      <c r="A124" s="40"/>
      <c r="B124" s="24"/>
      <c r="C124" s="24" t="s">
        <v>500</v>
      </c>
      <c r="D124" s="24"/>
      <c r="E124" s="1" t="s">
        <v>124</v>
      </c>
      <c r="F124" s="342">
        <f>F125</f>
        <v>280</v>
      </c>
    </row>
    <row r="125" spans="1:6" ht="12.75">
      <c r="A125" s="40"/>
      <c r="B125" s="24"/>
      <c r="C125" s="24"/>
      <c r="D125" s="24" t="s">
        <v>288</v>
      </c>
      <c r="E125" s="236" t="s">
        <v>260</v>
      </c>
      <c r="F125" s="342">
        <v>280</v>
      </c>
    </row>
    <row r="126" spans="1:6" ht="12.75">
      <c r="A126" s="40"/>
      <c r="B126" s="24"/>
      <c r="C126" s="24"/>
      <c r="D126" s="24" t="s">
        <v>203</v>
      </c>
      <c r="E126" s="236" t="s">
        <v>225</v>
      </c>
      <c r="F126" s="342">
        <f>F125</f>
        <v>280</v>
      </c>
    </row>
    <row r="127" spans="1:6" ht="12.75">
      <c r="A127" s="40"/>
      <c r="B127" s="24"/>
      <c r="C127" s="24" t="s">
        <v>501</v>
      </c>
      <c r="D127" s="24"/>
      <c r="E127" s="1" t="s">
        <v>159</v>
      </c>
      <c r="F127" s="342">
        <f>F128</f>
        <v>93.5</v>
      </c>
    </row>
    <row r="128" spans="1:6" ht="12.75">
      <c r="A128" s="40"/>
      <c r="B128" s="24"/>
      <c r="C128" s="24"/>
      <c r="D128" s="24" t="s">
        <v>288</v>
      </c>
      <c r="E128" s="236" t="s">
        <v>260</v>
      </c>
      <c r="F128" s="342">
        <v>93.5</v>
      </c>
    </row>
    <row r="129" spans="1:6" ht="12.75">
      <c r="A129" s="40"/>
      <c r="B129" s="24"/>
      <c r="C129" s="24"/>
      <c r="D129" s="24" t="s">
        <v>203</v>
      </c>
      <c r="E129" s="236" t="s">
        <v>225</v>
      </c>
      <c r="F129" s="342">
        <f>F128</f>
        <v>93.5</v>
      </c>
    </row>
    <row r="130" spans="1:6" ht="12.75">
      <c r="A130" s="40"/>
      <c r="B130" s="39" t="s">
        <v>114</v>
      </c>
      <c r="C130" s="39"/>
      <c r="D130" s="39"/>
      <c r="E130" s="259" t="s">
        <v>115</v>
      </c>
      <c r="F130" s="341">
        <f>F141+F157+F131+F180</f>
        <v>20702.3</v>
      </c>
    </row>
    <row r="131" spans="1:6" ht="12.75">
      <c r="A131" s="40"/>
      <c r="B131" s="24" t="s">
        <v>36</v>
      </c>
      <c r="C131" s="24"/>
      <c r="D131" s="24"/>
      <c r="E131" s="1" t="s">
        <v>37</v>
      </c>
      <c r="F131" s="342">
        <f>F132+F137</f>
        <v>4220.4</v>
      </c>
    </row>
    <row r="132" spans="1:6" ht="25.5">
      <c r="A132" s="40"/>
      <c r="B132" s="24"/>
      <c r="C132" s="24" t="s">
        <v>569</v>
      </c>
      <c r="D132" s="24"/>
      <c r="E132" s="345" t="s">
        <v>570</v>
      </c>
      <c r="F132" s="342">
        <f>F133</f>
        <v>170.4</v>
      </c>
    </row>
    <row r="133" spans="1:6" ht="63.75">
      <c r="A133" s="40"/>
      <c r="B133" s="24"/>
      <c r="C133" s="24" t="s">
        <v>567</v>
      </c>
      <c r="D133" s="24"/>
      <c r="E133" s="345" t="s">
        <v>568</v>
      </c>
      <c r="F133" s="342">
        <f>F134</f>
        <v>170.4</v>
      </c>
    </row>
    <row r="134" spans="1:6" ht="25.5">
      <c r="A134" s="40"/>
      <c r="B134" s="24"/>
      <c r="C134" s="24" t="s">
        <v>566</v>
      </c>
      <c r="D134" s="24"/>
      <c r="E134" s="345" t="s">
        <v>613</v>
      </c>
      <c r="F134" s="342">
        <f>F135</f>
        <v>170.4</v>
      </c>
    </row>
    <row r="135" spans="1:6" ht="25.5">
      <c r="A135" s="40"/>
      <c r="B135" s="24"/>
      <c r="C135" s="24"/>
      <c r="D135" s="24" t="s">
        <v>197</v>
      </c>
      <c r="E135" s="1" t="s">
        <v>571</v>
      </c>
      <c r="F135" s="342">
        <v>170.4</v>
      </c>
    </row>
    <row r="136" spans="1:6" ht="25.5">
      <c r="A136" s="40"/>
      <c r="B136" s="24"/>
      <c r="C136" s="24"/>
      <c r="D136" s="331" t="s">
        <v>198</v>
      </c>
      <c r="E136" s="345" t="s">
        <v>614</v>
      </c>
      <c r="F136" s="344">
        <f>F135</f>
        <v>170.4</v>
      </c>
    </row>
    <row r="137" spans="1:6" ht="12.75">
      <c r="A137" s="40"/>
      <c r="B137" s="39"/>
      <c r="C137" s="24" t="s">
        <v>586</v>
      </c>
      <c r="D137" s="24"/>
      <c r="E137" s="1" t="s">
        <v>35</v>
      </c>
      <c r="F137" s="342">
        <f>F138</f>
        <v>4050</v>
      </c>
    </row>
    <row r="138" spans="1:6" ht="12.75">
      <c r="A138" s="40"/>
      <c r="B138" s="39"/>
      <c r="C138" s="24" t="s">
        <v>565</v>
      </c>
      <c r="D138" s="24"/>
      <c r="E138" s="1" t="s">
        <v>564</v>
      </c>
      <c r="F138" s="342">
        <f>F139</f>
        <v>4050</v>
      </c>
    </row>
    <row r="139" spans="1:6" ht="12.75">
      <c r="A139" s="40"/>
      <c r="B139" s="39"/>
      <c r="C139" s="24"/>
      <c r="D139" s="24" t="s">
        <v>188</v>
      </c>
      <c r="E139" s="1" t="s">
        <v>189</v>
      </c>
      <c r="F139" s="342">
        <f>F140</f>
        <v>4050</v>
      </c>
    </row>
    <row r="140" spans="1:6" ht="12.75">
      <c r="A140" s="40"/>
      <c r="B140" s="39"/>
      <c r="C140" s="24"/>
      <c r="D140" s="24" t="s">
        <v>190</v>
      </c>
      <c r="E140" s="1" t="s">
        <v>191</v>
      </c>
      <c r="F140" s="342">
        <v>4050</v>
      </c>
    </row>
    <row r="141" spans="1:6" ht="12.75">
      <c r="A141" s="40"/>
      <c r="B141" s="24" t="s">
        <v>30</v>
      </c>
      <c r="C141" s="24"/>
      <c r="D141" s="24"/>
      <c r="E141" s="1" t="s">
        <v>31</v>
      </c>
      <c r="F141" s="342">
        <f>F142+F149</f>
        <v>11989.7</v>
      </c>
    </row>
    <row r="142" spans="1:6" ht="12.75">
      <c r="A142" s="40"/>
      <c r="B142" s="24"/>
      <c r="C142" s="24" t="s">
        <v>542</v>
      </c>
      <c r="D142" s="24"/>
      <c r="E142" s="1" t="s">
        <v>41</v>
      </c>
      <c r="F142" s="342">
        <f>F143+F146</f>
        <v>1420.7</v>
      </c>
    </row>
    <row r="143" spans="1:6" ht="38.25">
      <c r="A143" s="40"/>
      <c r="B143" s="24"/>
      <c r="C143" s="24" t="s">
        <v>502</v>
      </c>
      <c r="D143" s="24"/>
      <c r="E143" s="1" t="s">
        <v>626</v>
      </c>
      <c r="F143" s="342">
        <f>F144</f>
        <v>1400</v>
      </c>
    </row>
    <row r="144" spans="1:6" ht="25.5">
      <c r="A144" s="40"/>
      <c r="B144" s="24"/>
      <c r="C144" s="24"/>
      <c r="D144" s="24" t="s">
        <v>188</v>
      </c>
      <c r="E144" s="1" t="s">
        <v>466</v>
      </c>
      <c r="F144" s="342">
        <f>F145</f>
        <v>1400</v>
      </c>
    </row>
    <row r="145" spans="1:6" ht="25.5">
      <c r="A145" s="40"/>
      <c r="B145" s="24"/>
      <c r="C145" s="24"/>
      <c r="D145" s="24" t="s">
        <v>190</v>
      </c>
      <c r="E145" s="1" t="s">
        <v>467</v>
      </c>
      <c r="F145" s="342">
        <v>1400</v>
      </c>
    </row>
    <row r="146" spans="1:6" ht="12.75">
      <c r="A146" s="40"/>
      <c r="B146" s="24"/>
      <c r="C146" s="24" t="s">
        <v>503</v>
      </c>
      <c r="D146" s="24"/>
      <c r="E146" s="1" t="s">
        <v>42</v>
      </c>
      <c r="F146" s="342">
        <f>F147</f>
        <v>20.7</v>
      </c>
    </row>
    <row r="147" spans="1:6" ht="25.5">
      <c r="A147" s="40"/>
      <c r="B147" s="24"/>
      <c r="C147" s="24"/>
      <c r="D147" s="24" t="s">
        <v>188</v>
      </c>
      <c r="E147" s="1" t="s">
        <v>466</v>
      </c>
      <c r="F147" s="342">
        <v>20.7</v>
      </c>
    </row>
    <row r="148" spans="1:6" ht="25.5">
      <c r="A148" s="40"/>
      <c r="B148" s="24"/>
      <c r="C148" s="24"/>
      <c r="D148" s="24" t="s">
        <v>190</v>
      </c>
      <c r="E148" s="1" t="s">
        <v>467</v>
      </c>
      <c r="F148" s="342">
        <f>F147</f>
        <v>20.7</v>
      </c>
    </row>
    <row r="149" spans="1:6" ht="38.25">
      <c r="A149" s="40"/>
      <c r="B149" s="24"/>
      <c r="C149" s="24" t="s">
        <v>504</v>
      </c>
      <c r="D149" s="24"/>
      <c r="E149" s="1" t="s">
        <v>32</v>
      </c>
      <c r="F149" s="342">
        <f>F150+F153</f>
        <v>10569</v>
      </c>
    </row>
    <row r="150" spans="1:6" ht="12.75">
      <c r="A150" s="40"/>
      <c r="B150" s="24"/>
      <c r="C150" s="24" t="s">
        <v>505</v>
      </c>
      <c r="D150" s="24"/>
      <c r="E150" s="1" t="s">
        <v>412</v>
      </c>
      <c r="F150" s="342">
        <f>F151</f>
        <v>10569</v>
      </c>
    </row>
    <row r="151" spans="1:6" ht="12.75">
      <c r="A151" s="40"/>
      <c r="B151" s="24"/>
      <c r="C151" s="24"/>
      <c r="D151" s="24" t="s">
        <v>288</v>
      </c>
      <c r="E151" s="236" t="s">
        <v>260</v>
      </c>
      <c r="F151" s="342">
        <f>F152</f>
        <v>10569</v>
      </c>
    </row>
    <row r="152" spans="1:6" ht="12.75">
      <c r="A152" s="40"/>
      <c r="B152" s="24"/>
      <c r="C152" s="24"/>
      <c r="D152" s="24" t="s">
        <v>203</v>
      </c>
      <c r="E152" s="236" t="s">
        <v>225</v>
      </c>
      <c r="F152" s="342">
        <v>10569</v>
      </c>
    </row>
    <row r="153" spans="1:6" ht="28.5" customHeight="1" hidden="1">
      <c r="A153" s="40"/>
      <c r="B153" s="24"/>
      <c r="C153" s="24" t="s">
        <v>624</v>
      </c>
      <c r="D153" s="24"/>
      <c r="E153" s="363" t="s">
        <v>625</v>
      </c>
      <c r="F153" s="342">
        <f>F154</f>
        <v>0</v>
      </c>
    </row>
    <row r="154" spans="1:6" ht="12.75" hidden="1">
      <c r="A154" s="40"/>
      <c r="B154" s="24"/>
      <c r="C154" s="24"/>
      <c r="D154" s="24" t="s">
        <v>288</v>
      </c>
      <c r="E154" s="363" t="s">
        <v>260</v>
      </c>
      <c r="F154" s="342">
        <f>F155</f>
        <v>0</v>
      </c>
    </row>
    <row r="155" spans="1:6" ht="12.75" hidden="1">
      <c r="A155" s="40"/>
      <c r="B155" s="24"/>
      <c r="C155" s="24"/>
      <c r="D155" s="24" t="s">
        <v>203</v>
      </c>
      <c r="E155" s="363" t="s">
        <v>225</v>
      </c>
      <c r="F155" s="342">
        <v>0</v>
      </c>
    </row>
    <row r="156" spans="1:6" ht="12.75" hidden="1">
      <c r="A156" s="40"/>
      <c r="B156" s="24"/>
      <c r="C156" s="24"/>
      <c r="D156" s="24"/>
      <c r="E156" s="236"/>
      <c r="F156" s="342"/>
    </row>
    <row r="157" spans="1:6" ht="12.75">
      <c r="A157" s="40"/>
      <c r="B157" s="24" t="s">
        <v>128</v>
      </c>
      <c r="C157" s="24"/>
      <c r="D157" s="24"/>
      <c r="E157" s="1" t="s">
        <v>129</v>
      </c>
      <c r="F157" s="342">
        <f>F158</f>
        <v>4485.9</v>
      </c>
    </row>
    <row r="158" spans="1:6" ht="12.75">
      <c r="A158" s="40"/>
      <c r="B158" s="24"/>
      <c r="C158" s="24" t="s">
        <v>530</v>
      </c>
      <c r="D158" s="24"/>
      <c r="E158" s="236" t="s">
        <v>129</v>
      </c>
      <c r="F158" s="342">
        <f>F159+F162+F165+F168+F171+F174+F177</f>
        <v>4485.9</v>
      </c>
    </row>
    <row r="159" spans="1:6" ht="12.75">
      <c r="A159" s="40"/>
      <c r="B159" s="24"/>
      <c r="C159" s="24" t="s">
        <v>506</v>
      </c>
      <c r="D159" s="24"/>
      <c r="E159" s="1" t="s">
        <v>507</v>
      </c>
      <c r="F159" s="342">
        <f>F160</f>
        <v>466</v>
      </c>
    </row>
    <row r="160" spans="1:6" ht="25.5">
      <c r="A160" s="40"/>
      <c r="B160" s="24"/>
      <c r="C160" s="24"/>
      <c r="D160" s="24" t="s">
        <v>188</v>
      </c>
      <c r="E160" s="1" t="s">
        <v>466</v>
      </c>
      <c r="F160" s="342">
        <v>466</v>
      </c>
    </row>
    <row r="161" spans="1:6" ht="25.5">
      <c r="A161" s="40"/>
      <c r="B161" s="24"/>
      <c r="C161" s="24"/>
      <c r="D161" s="24" t="s">
        <v>190</v>
      </c>
      <c r="E161" s="1" t="s">
        <v>467</v>
      </c>
      <c r="F161" s="342">
        <f>F160</f>
        <v>466</v>
      </c>
    </row>
    <row r="162" spans="1:6" ht="12.75">
      <c r="A162" s="40"/>
      <c r="B162" s="24"/>
      <c r="C162" s="24" t="s">
        <v>509</v>
      </c>
      <c r="D162" s="24"/>
      <c r="E162" s="1" t="s">
        <v>130</v>
      </c>
      <c r="F162" s="342">
        <f>F163</f>
        <v>513</v>
      </c>
    </row>
    <row r="163" spans="1:6" ht="25.5">
      <c r="A163" s="40"/>
      <c r="B163" s="24"/>
      <c r="C163" s="24"/>
      <c r="D163" s="24" t="s">
        <v>188</v>
      </c>
      <c r="E163" s="1" t="s">
        <v>466</v>
      </c>
      <c r="F163" s="342">
        <v>513</v>
      </c>
    </row>
    <row r="164" spans="1:6" ht="25.5">
      <c r="A164" s="40"/>
      <c r="B164" s="24"/>
      <c r="C164" s="24"/>
      <c r="D164" s="24" t="s">
        <v>190</v>
      </c>
      <c r="E164" s="1" t="s">
        <v>467</v>
      </c>
      <c r="F164" s="342">
        <f>F163</f>
        <v>513</v>
      </c>
    </row>
    <row r="165" spans="1:6" ht="12.75">
      <c r="A165" s="40"/>
      <c r="B165" s="24"/>
      <c r="C165" s="24" t="s">
        <v>508</v>
      </c>
      <c r="D165" s="24"/>
      <c r="E165" s="258" t="s">
        <v>20</v>
      </c>
      <c r="F165" s="342">
        <f>F166</f>
        <v>2028.5</v>
      </c>
    </row>
    <row r="166" spans="1:6" ht="25.5">
      <c r="A166" s="40"/>
      <c r="B166" s="24"/>
      <c r="C166" s="24"/>
      <c r="D166" s="24" t="s">
        <v>188</v>
      </c>
      <c r="E166" s="1" t="s">
        <v>466</v>
      </c>
      <c r="F166" s="342">
        <v>2028.5</v>
      </c>
    </row>
    <row r="167" spans="1:6" ht="25.5">
      <c r="A167" s="40"/>
      <c r="B167" s="24"/>
      <c r="C167" s="24"/>
      <c r="D167" s="24" t="s">
        <v>190</v>
      </c>
      <c r="E167" s="1" t="s">
        <v>467</v>
      </c>
      <c r="F167" s="342">
        <f>F166</f>
        <v>2028.5</v>
      </c>
    </row>
    <row r="168" spans="1:6" ht="25.5">
      <c r="A168" s="40"/>
      <c r="B168" s="24"/>
      <c r="C168" s="24" t="s">
        <v>510</v>
      </c>
      <c r="D168" s="24"/>
      <c r="E168" s="1" t="s">
        <v>413</v>
      </c>
      <c r="F168" s="342">
        <f>F169</f>
        <v>213</v>
      </c>
    </row>
    <row r="169" spans="1:6" ht="25.5">
      <c r="A169" s="40"/>
      <c r="B169" s="24"/>
      <c r="C169" s="24"/>
      <c r="D169" s="24" t="s">
        <v>188</v>
      </c>
      <c r="E169" s="1" t="s">
        <v>466</v>
      </c>
      <c r="F169" s="342">
        <v>213</v>
      </c>
    </row>
    <row r="170" spans="1:6" ht="25.5">
      <c r="A170" s="40"/>
      <c r="B170" s="24"/>
      <c r="C170" s="24"/>
      <c r="D170" s="24" t="s">
        <v>190</v>
      </c>
      <c r="E170" s="1" t="s">
        <v>467</v>
      </c>
      <c r="F170" s="342">
        <f>F169</f>
        <v>213</v>
      </c>
    </row>
    <row r="171" spans="1:6" ht="25.5">
      <c r="A171" s="40"/>
      <c r="B171" s="24"/>
      <c r="C171" s="24" t="s">
        <v>511</v>
      </c>
      <c r="D171" s="24"/>
      <c r="E171" s="1" t="s">
        <v>512</v>
      </c>
      <c r="F171" s="342">
        <f>F172</f>
        <v>200</v>
      </c>
    </row>
    <row r="172" spans="1:6" ht="25.5">
      <c r="A172" s="40"/>
      <c r="B172" s="24"/>
      <c r="C172" s="24"/>
      <c r="D172" s="24" t="s">
        <v>188</v>
      </c>
      <c r="E172" s="1" t="s">
        <v>466</v>
      </c>
      <c r="F172" s="342">
        <v>200</v>
      </c>
    </row>
    <row r="173" spans="1:6" ht="25.5">
      <c r="A173" s="40"/>
      <c r="B173" s="24"/>
      <c r="C173" s="24"/>
      <c r="D173" s="24" t="s">
        <v>190</v>
      </c>
      <c r="E173" s="1" t="s">
        <v>467</v>
      </c>
      <c r="F173" s="342">
        <f>F172</f>
        <v>200</v>
      </c>
    </row>
    <row r="174" spans="1:6" ht="12.75">
      <c r="A174" s="40"/>
      <c r="B174" s="24"/>
      <c r="C174" s="24" t="s">
        <v>513</v>
      </c>
      <c r="D174" s="24"/>
      <c r="E174" s="258" t="s">
        <v>21</v>
      </c>
      <c r="F174" s="342">
        <f>F175</f>
        <v>730</v>
      </c>
    </row>
    <row r="175" spans="1:6" ht="25.5">
      <c r="A175" s="40"/>
      <c r="B175" s="24"/>
      <c r="C175" s="24"/>
      <c r="D175" s="24" t="s">
        <v>188</v>
      </c>
      <c r="E175" s="1" t="s">
        <v>466</v>
      </c>
      <c r="F175" s="342">
        <v>730</v>
      </c>
    </row>
    <row r="176" spans="1:6" ht="25.5">
      <c r="A176" s="40"/>
      <c r="B176" s="24"/>
      <c r="C176" s="24"/>
      <c r="D176" s="24" t="s">
        <v>190</v>
      </c>
      <c r="E176" s="1" t="s">
        <v>467</v>
      </c>
      <c r="F176" s="342">
        <f>F175</f>
        <v>730</v>
      </c>
    </row>
    <row r="177" spans="1:6" ht="12.75">
      <c r="A177" s="40"/>
      <c r="B177" s="24"/>
      <c r="C177" s="24" t="s">
        <v>514</v>
      </c>
      <c r="D177" s="24"/>
      <c r="E177" s="258" t="s">
        <v>22</v>
      </c>
      <c r="F177" s="342">
        <f>F178</f>
        <v>335.4</v>
      </c>
    </row>
    <row r="178" spans="1:6" ht="25.5">
      <c r="A178" s="40"/>
      <c r="B178" s="24"/>
      <c r="C178" s="24"/>
      <c r="D178" s="24" t="s">
        <v>188</v>
      </c>
      <c r="E178" s="1" t="s">
        <v>466</v>
      </c>
      <c r="F178" s="342">
        <f>F179</f>
        <v>335.4</v>
      </c>
    </row>
    <row r="179" spans="1:6" ht="25.5">
      <c r="A179" s="40"/>
      <c r="B179" s="24"/>
      <c r="C179" s="24"/>
      <c r="D179" s="24" t="s">
        <v>190</v>
      </c>
      <c r="E179" s="1" t="s">
        <v>467</v>
      </c>
      <c r="F179" s="342">
        <v>335.4</v>
      </c>
    </row>
    <row r="180" spans="1:6" ht="12.75">
      <c r="A180" s="40"/>
      <c r="B180" s="331" t="s">
        <v>600</v>
      </c>
      <c r="C180" s="331"/>
      <c r="D180" s="331"/>
      <c r="E180" s="345" t="s">
        <v>615</v>
      </c>
      <c r="F180" s="344">
        <f>F182</f>
        <v>6.3</v>
      </c>
    </row>
    <row r="181" spans="1:6" ht="38.25">
      <c r="A181" s="40"/>
      <c r="B181" s="331"/>
      <c r="C181" s="331" t="s">
        <v>469</v>
      </c>
      <c r="D181" s="331"/>
      <c r="E181" s="345" t="s">
        <v>248</v>
      </c>
      <c r="F181" s="344">
        <f>F182</f>
        <v>6.3</v>
      </c>
    </row>
    <row r="182" spans="1:6" ht="25.5">
      <c r="A182" s="40"/>
      <c r="B182" s="24"/>
      <c r="C182" s="24" t="s">
        <v>616</v>
      </c>
      <c r="D182" s="24"/>
      <c r="E182" s="1" t="s">
        <v>601</v>
      </c>
      <c r="F182" s="344">
        <f>F183</f>
        <v>6.3</v>
      </c>
    </row>
    <row r="183" spans="1:6" ht="25.5">
      <c r="A183" s="40"/>
      <c r="B183" s="24"/>
      <c r="C183" s="24"/>
      <c r="D183" s="24"/>
      <c r="E183" s="1" t="s">
        <v>601</v>
      </c>
      <c r="F183" s="342">
        <f>F184</f>
        <v>6.3</v>
      </c>
    </row>
    <row r="184" spans="1:6" ht="12.75">
      <c r="A184" s="40"/>
      <c r="B184" s="24"/>
      <c r="C184" s="24"/>
      <c r="D184" s="24" t="s">
        <v>288</v>
      </c>
      <c r="E184" s="236" t="s">
        <v>260</v>
      </c>
      <c r="F184" s="342">
        <f>F185</f>
        <v>6.3</v>
      </c>
    </row>
    <row r="185" spans="1:6" ht="12.75">
      <c r="A185" s="40"/>
      <c r="B185" s="24"/>
      <c r="C185" s="24"/>
      <c r="D185" s="24" t="s">
        <v>203</v>
      </c>
      <c r="E185" s="236" t="s">
        <v>225</v>
      </c>
      <c r="F185" s="342">
        <v>6.3</v>
      </c>
    </row>
    <row r="186" spans="1:6" ht="12.75">
      <c r="A186" s="40"/>
      <c r="B186" s="39" t="s">
        <v>165</v>
      </c>
      <c r="C186" s="39"/>
      <c r="D186" s="39"/>
      <c r="E186" s="259" t="s">
        <v>166</v>
      </c>
      <c r="F186" s="341">
        <f>F187</f>
        <v>204</v>
      </c>
    </row>
    <row r="187" spans="1:6" ht="12.75">
      <c r="A187" s="40"/>
      <c r="B187" s="24" t="s">
        <v>271</v>
      </c>
      <c r="C187" s="24"/>
      <c r="D187" s="24"/>
      <c r="E187" s="1" t="s">
        <v>272</v>
      </c>
      <c r="F187" s="342">
        <f>F188</f>
        <v>204</v>
      </c>
    </row>
    <row r="188" spans="1:6" ht="12.75">
      <c r="A188" s="40"/>
      <c r="B188" s="24"/>
      <c r="C188" s="24" t="s">
        <v>515</v>
      </c>
      <c r="D188" s="24"/>
      <c r="E188" s="1" t="s">
        <v>25</v>
      </c>
      <c r="F188" s="342">
        <f>F189</f>
        <v>204</v>
      </c>
    </row>
    <row r="189" spans="1:6" ht="12.75">
      <c r="A189" s="40"/>
      <c r="B189" s="24"/>
      <c r="C189" s="24" t="s">
        <v>516</v>
      </c>
      <c r="D189" s="24"/>
      <c r="E189" s="1" t="s">
        <v>25</v>
      </c>
      <c r="F189" s="342">
        <f>F190</f>
        <v>204</v>
      </c>
    </row>
    <row r="190" spans="1:6" ht="38.25">
      <c r="A190" s="40"/>
      <c r="B190" s="24"/>
      <c r="C190" s="24"/>
      <c r="D190" s="24" t="s">
        <v>197</v>
      </c>
      <c r="E190" s="260" t="s">
        <v>208</v>
      </c>
      <c r="F190" s="342">
        <f>F191</f>
        <v>204</v>
      </c>
    </row>
    <row r="191" spans="1:6" ht="38.25">
      <c r="A191" s="40"/>
      <c r="B191" s="24"/>
      <c r="C191" s="24"/>
      <c r="D191" s="24" t="s">
        <v>198</v>
      </c>
      <c r="E191" s="1" t="s">
        <v>209</v>
      </c>
      <c r="F191" s="342">
        <v>204</v>
      </c>
    </row>
    <row r="192" spans="1:6" ht="12.75">
      <c r="A192" s="40"/>
      <c r="B192" s="39" t="s">
        <v>235</v>
      </c>
      <c r="C192" s="39"/>
      <c r="D192" s="39"/>
      <c r="E192" s="259" t="s">
        <v>242</v>
      </c>
      <c r="F192" s="365">
        <f>F193</f>
        <v>10260</v>
      </c>
    </row>
    <row r="193" spans="1:6" ht="12.75">
      <c r="A193" s="40"/>
      <c r="B193" s="24" t="s">
        <v>236</v>
      </c>
      <c r="C193" s="24"/>
      <c r="D193" s="24"/>
      <c r="E193" s="1" t="s">
        <v>237</v>
      </c>
      <c r="F193" s="344">
        <f>F194+F201</f>
        <v>10260</v>
      </c>
    </row>
    <row r="194" spans="1:6" ht="12.75">
      <c r="A194" s="40"/>
      <c r="B194" s="24"/>
      <c r="C194" s="24" t="s">
        <v>517</v>
      </c>
      <c r="D194" s="24"/>
      <c r="E194" s="1" t="s">
        <v>206</v>
      </c>
      <c r="F194" s="344">
        <f>F195+F198</f>
        <v>9265</v>
      </c>
    </row>
    <row r="195" spans="1:6" ht="12.75">
      <c r="A195" s="40"/>
      <c r="B195" s="24"/>
      <c r="C195" s="24" t="s">
        <v>518</v>
      </c>
      <c r="D195" s="24"/>
      <c r="E195" s="258" t="s">
        <v>519</v>
      </c>
      <c r="F195" s="344">
        <f>F196</f>
        <v>7315</v>
      </c>
    </row>
    <row r="196" spans="1:6" ht="38.25">
      <c r="A196" s="40"/>
      <c r="B196" s="24"/>
      <c r="C196" s="24"/>
      <c r="D196" s="24" t="s">
        <v>197</v>
      </c>
      <c r="E196" s="260" t="s">
        <v>208</v>
      </c>
      <c r="F196" s="344">
        <f>F197</f>
        <v>7315</v>
      </c>
    </row>
    <row r="197" spans="1:6" ht="12.75">
      <c r="A197" s="40"/>
      <c r="B197" s="24"/>
      <c r="C197" s="24"/>
      <c r="D197" s="24" t="s">
        <v>204</v>
      </c>
      <c r="E197" s="1" t="s">
        <v>205</v>
      </c>
      <c r="F197" s="344">
        <v>7315</v>
      </c>
    </row>
    <row r="198" spans="1:6" ht="25.5">
      <c r="A198" s="40"/>
      <c r="B198" s="24"/>
      <c r="C198" s="24" t="s">
        <v>523</v>
      </c>
      <c r="D198" s="24"/>
      <c r="E198" s="1" t="s">
        <v>524</v>
      </c>
      <c r="F198" s="344">
        <f>F199</f>
        <v>1950</v>
      </c>
    </row>
    <row r="199" spans="1:6" ht="38.25">
      <c r="A199" s="40"/>
      <c r="B199" s="24"/>
      <c r="C199" s="24"/>
      <c r="D199" s="24" t="s">
        <v>197</v>
      </c>
      <c r="E199" s="260" t="s">
        <v>208</v>
      </c>
      <c r="F199" s="344">
        <v>1950</v>
      </c>
    </row>
    <row r="200" spans="1:6" ht="12.75">
      <c r="A200" s="40"/>
      <c r="B200" s="24"/>
      <c r="C200" s="24"/>
      <c r="D200" s="24" t="s">
        <v>204</v>
      </c>
      <c r="E200" s="1" t="s">
        <v>205</v>
      </c>
      <c r="F200" s="344">
        <f>F199</f>
        <v>1950</v>
      </c>
    </row>
    <row r="201" spans="1:6" ht="12.75">
      <c r="A201" s="40"/>
      <c r="B201" s="24"/>
      <c r="C201" s="24" t="s">
        <v>520</v>
      </c>
      <c r="D201" s="24"/>
      <c r="E201" s="258" t="s">
        <v>24</v>
      </c>
      <c r="F201" s="344">
        <f>F202</f>
        <v>995</v>
      </c>
    </row>
    <row r="202" spans="1:6" ht="25.5">
      <c r="A202" s="40"/>
      <c r="B202" s="24"/>
      <c r="C202" s="24" t="s">
        <v>521</v>
      </c>
      <c r="D202" s="24"/>
      <c r="E202" s="258" t="s">
        <v>522</v>
      </c>
      <c r="F202" s="344">
        <f>F203</f>
        <v>995</v>
      </c>
    </row>
    <row r="203" spans="1:6" ht="38.25">
      <c r="A203" s="40"/>
      <c r="B203" s="24"/>
      <c r="C203" s="24"/>
      <c r="D203" s="24" t="s">
        <v>197</v>
      </c>
      <c r="E203" s="260" t="s">
        <v>208</v>
      </c>
      <c r="F203" s="344">
        <f>F204</f>
        <v>995</v>
      </c>
    </row>
    <row r="204" spans="1:6" ht="12.75">
      <c r="A204" s="40"/>
      <c r="B204" s="24"/>
      <c r="C204" s="24"/>
      <c r="D204" s="24" t="s">
        <v>204</v>
      </c>
      <c r="E204" s="1" t="s">
        <v>205</v>
      </c>
      <c r="F204" s="344">
        <v>995</v>
      </c>
    </row>
    <row r="205" spans="1:6" ht="12.75">
      <c r="A205" s="40"/>
      <c r="B205" s="39" t="s">
        <v>141</v>
      </c>
      <c r="C205" s="39"/>
      <c r="D205" s="39"/>
      <c r="E205" s="259" t="s">
        <v>142</v>
      </c>
      <c r="F205" s="341">
        <f>F210+F206</f>
        <v>1167.3</v>
      </c>
    </row>
    <row r="206" spans="1:6" ht="12.75">
      <c r="A206" s="40"/>
      <c r="B206" s="24" t="s">
        <v>89</v>
      </c>
      <c r="C206" s="24"/>
      <c r="D206" s="24"/>
      <c r="E206" s="1" t="s">
        <v>90</v>
      </c>
      <c r="F206" s="342">
        <f>F207</f>
        <v>27</v>
      </c>
    </row>
    <row r="207" spans="1:6" ht="12.75">
      <c r="A207" s="40"/>
      <c r="B207" s="24"/>
      <c r="C207" s="24" t="s">
        <v>525</v>
      </c>
      <c r="D207" s="24"/>
      <c r="E207" s="1" t="s">
        <v>91</v>
      </c>
      <c r="F207" s="342">
        <f>F208</f>
        <v>27</v>
      </c>
    </row>
    <row r="208" spans="1:6" ht="12.75">
      <c r="A208" s="40"/>
      <c r="B208" s="24"/>
      <c r="C208" s="24"/>
      <c r="D208" s="24" t="s">
        <v>199</v>
      </c>
      <c r="E208" s="1" t="s">
        <v>200</v>
      </c>
      <c r="F208" s="342">
        <v>27</v>
      </c>
    </row>
    <row r="209" spans="1:6" ht="12.75">
      <c r="A209" s="40"/>
      <c r="B209" s="24"/>
      <c r="C209" s="24"/>
      <c r="D209" s="24" t="s">
        <v>201</v>
      </c>
      <c r="E209" s="1" t="s">
        <v>202</v>
      </c>
      <c r="F209" s="342">
        <f>F208</f>
        <v>27</v>
      </c>
    </row>
    <row r="210" spans="1:6" ht="12.75">
      <c r="A210" s="40"/>
      <c r="B210" s="24" t="s">
        <v>143</v>
      </c>
      <c r="C210" s="24"/>
      <c r="D210" s="24"/>
      <c r="E210" s="1" t="s">
        <v>263</v>
      </c>
      <c r="F210" s="342">
        <f>F211+F219</f>
        <v>1140.3</v>
      </c>
    </row>
    <row r="211" spans="1:6" ht="25.5">
      <c r="A211" s="40"/>
      <c r="B211" s="24"/>
      <c r="C211" s="297" t="s">
        <v>531</v>
      </c>
      <c r="D211" s="40"/>
      <c r="E211" s="298" t="s">
        <v>417</v>
      </c>
      <c r="F211" s="342">
        <f>F213+F216</f>
        <v>149.6</v>
      </c>
    </row>
    <row r="212" spans="1:6" ht="51">
      <c r="A212" s="40"/>
      <c r="B212" s="24"/>
      <c r="C212" s="297" t="s">
        <v>532</v>
      </c>
      <c r="D212" s="40"/>
      <c r="E212" s="298" t="s">
        <v>418</v>
      </c>
      <c r="F212" s="343">
        <f>F213</f>
        <v>149.6</v>
      </c>
    </row>
    <row r="213" spans="1:6" ht="63.75">
      <c r="A213" s="40"/>
      <c r="B213" s="24"/>
      <c r="C213" s="41" t="s">
        <v>533</v>
      </c>
      <c r="D213" s="24"/>
      <c r="E213" s="298" t="s">
        <v>419</v>
      </c>
      <c r="F213" s="343">
        <f>F214</f>
        <v>149.6</v>
      </c>
    </row>
    <row r="214" spans="1:6" ht="38.25">
      <c r="A214" s="40"/>
      <c r="B214" s="24"/>
      <c r="C214" s="24"/>
      <c r="D214" s="24" t="s">
        <v>197</v>
      </c>
      <c r="E214" s="260" t="s">
        <v>208</v>
      </c>
      <c r="F214" s="343">
        <v>149.6</v>
      </c>
    </row>
    <row r="215" spans="1:6" ht="12.75">
      <c r="A215" s="40"/>
      <c r="B215" s="24"/>
      <c r="C215" s="24"/>
      <c r="D215" s="24" t="s">
        <v>204</v>
      </c>
      <c r="E215" s="1" t="s">
        <v>205</v>
      </c>
      <c r="F215" s="342">
        <f>F214</f>
        <v>149.6</v>
      </c>
    </row>
    <row r="216" spans="1:6" ht="25.5">
      <c r="A216" s="40"/>
      <c r="B216" s="24"/>
      <c r="C216" s="24" t="s">
        <v>108</v>
      </c>
      <c r="D216" s="24"/>
      <c r="E216" s="1" t="s">
        <v>238</v>
      </c>
      <c r="F216" s="343">
        <f>F217</f>
        <v>0</v>
      </c>
    </row>
    <row r="217" spans="1:6" ht="12.75">
      <c r="A217" s="40"/>
      <c r="B217" s="24"/>
      <c r="C217" s="24"/>
      <c r="D217" s="24" t="s">
        <v>199</v>
      </c>
      <c r="E217" s="1" t="s">
        <v>200</v>
      </c>
      <c r="F217" s="342">
        <f>F218</f>
        <v>0</v>
      </c>
    </row>
    <row r="218" spans="1:6" ht="12.75">
      <c r="A218" s="40"/>
      <c r="B218" s="24"/>
      <c r="C218" s="24"/>
      <c r="D218" s="24" t="s">
        <v>201</v>
      </c>
      <c r="E218" s="1" t="s">
        <v>202</v>
      </c>
      <c r="F218" s="342">
        <v>0</v>
      </c>
    </row>
    <row r="219" spans="1:6" ht="38.25">
      <c r="A219" s="40"/>
      <c r="B219" s="24"/>
      <c r="C219" s="24" t="s">
        <v>469</v>
      </c>
      <c r="D219" s="24"/>
      <c r="E219" s="236" t="s">
        <v>526</v>
      </c>
      <c r="F219" s="364">
        <f>F220</f>
        <v>990.7</v>
      </c>
    </row>
    <row r="220" spans="1:6" ht="25.5">
      <c r="A220" s="40"/>
      <c r="B220" s="24"/>
      <c r="C220" s="24" t="s">
        <v>527</v>
      </c>
      <c r="D220" s="24"/>
      <c r="E220" s="236" t="s">
        <v>528</v>
      </c>
      <c r="F220" s="364">
        <f>F221</f>
        <v>990.7</v>
      </c>
    </row>
    <row r="221" spans="1:6" ht="12.75">
      <c r="A221" s="40"/>
      <c r="B221" s="24"/>
      <c r="C221" s="24"/>
      <c r="D221" s="24" t="s">
        <v>288</v>
      </c>
      <c r="E221" s="236" t="s">
        <v>260</v>
      </c>
      <c r="F221" s="364">
        <v>990.7</v>
      </c>
    </row>
    <row r="222" spans="1:6" ht="12.75">
      <c r="A222" s="40"/>
      <c r="B222" s="24"/>
      <c r="C222" s="24"/>
      <c r="D222" s="24" t="s">
        <v>203</v>
      </c>
      <c r="E222" s="236" t="s">
        <v>225</v>
      </c>
      <c r="F222" s="364">
        <v>990.7</v>
      </c>
    </row>
    <row r="223" spans="1:6" ht="12.75">
      <c r="A223" s="40"/>
      <c r="B223" s="41"/>
      <c r="C223" s="41"/>
      <c r="D223" s="41"/>
      <c r="E223" s="42" t="s">
        <v>264</v>
      </c>
      <c r="F223" s="365">
        <f>F205+F192+F186+F130+F92+F81+F9+F74</f>
        <v>49259.4</v>
      </c>
    </row>
  </sheetData>
  <sheetProtection/>
  <autoFilter ref="B6:K8"/>
  <mergeCells count="4">
    <mergeCell ref="A5:G5"/>
    <mergeCell ref="E1:F1"/>
    <mergeCell ref="E2:F2"/>
    <mergeCell ref="E3:F3"/>
  </mergeCells>
  <printOptions/>
  <pageMargins left="0.3937007874015748" right="0.3937007874015748" top="0.5905511811023623" bottom="0.1968503937007874" header="0.5118110236220472" footer="0.5118110236220472"/>
  <pageSetup fitToHeight="1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2014-12-26T10:08:45Z</cp:lastPrinted>
  <dcterms:created xsi:type="dcterms:W3CDTF">1996-10-08T23:32:33Z</dcterms:created>
  <dcterms:modified xsi:type="dcterms:W3CDTF">2014-12-26T10:08:50Z</dcterms:modified>
  <cp:category/>
  <cp:version/>
  <cp:contentType/>
  <cp:contentStatus/>
</cp:coreProperties>
</file>